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2570" windowHeight="6015" tabRatio="849" activeTab="0"/>
  </bookViews>
  <sheets>
    <sheet name="RM-A" sheetId="1" r:id="rId1"/>
    <sheet name="RM-B" sheetId="2" r:id="rId2"/>
    <sheet name="RM-C" sheetId="3" r:id="rId3"/>
    <sheet name="RW-C" sheetId="4" r:id="rId4"/>
    <sheet name="CP" sheetId="5" r:id="rId5"/>
    <sheet name="氏名" sheetId="6" r:id="rId6"/>
    <sheet name="大会名" sheetId="7" r:id="rId7"/>
  </sheets>
  <definedNames>
    <definedName name="_xlnm.Print_Area" localSheetId="4">'CP'!$B$2:$U$30</definedName>
    <definedName name="_xlnm.Print_Area" localSheetId="0">'RM-A'!$B$2:$U$30</definedName>
    <definedName name="_xlnm.Print_Area" localSheetId="1">'RM-B'!$B$2:$U$30</definedName>
    <definedName name="_xlnm.Print_Area" localSheetId="2">'RM-C'!$B$2:$U$30</definedName>
    <definedName name="_xlnm.Print_Area" localSheetId="3">'RW-C'!$B$2:$U$30</definedName>
  </definedNames>
  <calcPr fullCalcOnLoad="1"/>
</workbook>
</file>

<file path=xl/sharedStrings.xml><?xml version="1.0" encoding="utf-8"?>
<sst xmlns="http://schemas.openxmlformats.org/spreadsheetml/2006/main" count="306" uniqueCount="222">
  <si>
    <t>三宅　誠</t>
  </si>
  <si>
    <t>三宅歯科</t>
  </si>
  <si>
    <t>斉藤　紳一郎</t>
  </si>
  <si>
    <t>丸勝鈴木木材</t>
  </si>
  <si>
    <t>伊藤　卓也</t>
  </si>
  <si>
    <t>シャツハウスイトウ</t>
  </si>
  <si>
    <t>小峰　章寛</t>
  </si>
  <si>
    <t>高師台中</t>
  </si>
  <si>
    <t>中野　勝弘</t>
  </si>
  <si>
    <t>安田商店</t>
  </si>
  <si>
    <t>加藤　皇治</t>
  </si>
  <si>
    <t>(株)コンドウ</t>
  </si>
  <si>
    <t>山本　博行</t>
  </si>
  <si>
    <t>小原建設</t>
  </si>
  <si>
    <t>松澤　伸好</t>
  </si>
  <si>
    <t>トヨタ自動車</t>
  </si>
  <si>
    <t>深田　吉伸</t>
  </si>
  <si>
    <t>豊川郵便局</t>
  </si>
  <si>
    <t>吉川　卓夫</t>
  </si>
  <si>
    <t>日研</t>
  </si>
  <si>
    <t>松山　恭之</t>
  </si>
  <si>
    <t>メイテツコム</t>
  </si>
  <si>
    <t>佐藤　清</t>
  </si>
  <si>
    <t>西岩田</t>
  </si>
  <si>
    <t>日び　勉</t>
  </si>
  <si>
    <t>神鋼電機</t>
  </si>
  <si>
    <t>松島　敏</t>
  </si>
  <si>
    <t>京都ダイキャスト</t>
  </si>
  <si>
    <t>白井　章史</t>
  </si>
  <si>
    <t>新東工業</t>
  </si>
  <si>
    <t>岡崎</t>
  </si>
  <si>
    <t>小山　綾子</t>
  </si>
  <si>
    <t>小山会計</t>
  </si>
  <si>
    <t>小峰　千恵子</t>
  </si>
  <si>
    <t>曙町</t>
  </si>
  <si>
    <t>安藤　康生</t>
  </si>
  <si>
    <t>K.I</t>
  </si>
  <si>
    <t>鈴木　邦之</t>
  </si>
  <si>
    <t>浜松フォトニクス</t>
  </si>
  <si>
    <t>加藤　中夫</t>
  </si>
  <si>
    <t>西尾</t>
  </si>
  <si>
    <t>松崎　正治</t>
  </si>
  <si>
    <t>宮地　時和</t>
  </si>
  <si>
    <t>浜田　始</t>
  </si>
  <si>
    <t>ヤマハ</t>
  </si>
  <si>
    <t>須田　譲</t>
  </si>
  <si>
    <t>三宅　貴久子</t>
  </si>
  <si>
    <t>荻野病院</t>
  </si>
  <si>
    <t>小池　美智子</t>
  </si>
  <si>
    <t>大岩町</t>
  </si>
  <si>
    <t>会田　裕子</t>
  </si>
  <si>
    <t>豊橋市武道館</t>
  </si>
  <si>
    <t xml:space="preserve">９：００～１２：００ </t>
  </si>
  <si>
    <t>７月度月例会</t>
  </si>
  <si>
    <t>１３：００～１７：００</t>
  </si>
  <si>
    <t>第26回体協理事長杯争奪大会</t>
  </si>
  <si>
    <t>秋季明海オープン大会</t>
  </si>
  <si>
    <t>臨海運動広場</t>
  </si>
  <si>
    <t>９：００～１７：００</t>
  </si>
  <si>
    <t>会頭杯争奪大会</t>
  </si>
  <si>
    <t>第36回豊橋市長杯争奪大会</t>
  </si>
  <si>
    <t>豊橋オープン大会</t>
  </si>
  <si>
    <t xml:space="preserve">市民スポーツ祭 </t>
  </si>
  <si>
    <t>納射会（インドア）</t>
  </si>
  <si>
    <t>初射会</t>
  </si>
  <si>
    <t>２月度月例会</t>
  </si>
  <si>
    <t>３月度月例会</t>
  </si>
  <si>
    <t>４月度月例会</t>
  </si>
  <si>
    <t>所　属</t>
  </si>
  <si>
    <t>５０ｍ</t>
  </si>
  <si>
    <t>小計</t>
  </si>
  <si>
    <t>３０ｍ</t>
  </si>
  <si>
    <t>合計</t>
  </si>
  <si>
    <t>立ち</t>
  </si>
  <si>
    <t>X</t>
  </si>
  <si>
    <t>大会名</t>
  </si>
  <si>
    <t>場所</t>
  </si>
  <si>
    <t>日時</t>
  </si>
  <si>
    <t>RC-A</t>
  </si>
  <si>
    <t>クラス</t>
  </si>
  <si>
    <t>番号入力</t>
  </si>
  <si>
    <t>↓</t>
  </si>
  <si>
    <t>↓日付をyyyy/mm/ddで入力すると大会名場所が表示されます</t>
  </si>
  <si>
    <t>男子</t>
  </si>
  <si>
    <t>コード</t>
  </si>
  <si>
    <t>所属</t>
  </si>
  <si>
    <t>白井　瑛子</t>
  </si>
  <si>
    <t>浜松学芸高校</t>
  </si>
  <si>
    <t>小山　吉郎</t>
  </si>
  <si>
    <t>小山会計</t>
  </si>
  <si>
    <t>トーマス・グロス</t>
  </si>
  <si>
    <t>愛大</t>
  </si>
  <si>
    <t>佐々木　雄三</t>
  </si>
  <si>
    <t>ミノルタ(株)</t>
  </si>
  <si>
    <t>石井　茂</t>
  </si>
  <si>
    <t>順位</t>
  </si>
  <si>
    <t>ﾐﾔｹ ﾏｺﾄ</t>
  </si>
  <si>
    <t>ｻｲﾄｳ ｼﾝｲﾁﾛｳ</t>
  </si>
  <si>
    <t>ｲﾄｳ ﾀｸﾔ</t>
  </si>
  <si>
    <t>ｺﾐﾈ ｱｷﾋﾛ</t>
  </si>
  <si>
    <t>ﾅｶﾉ ｶﾂﾋﾛ</t>
  </si>
  <si>
    <t>ｶﾄｳ ｺｳｼﾞ</t>
  </si>
  <si>
    <t>ﾔﾏﾓﾄ ﾋﾛﾕｷ</t>
  </si>
  <si>
    <t>ﾏﾂｻﾞﾜ ﾉﾌﾞﾖｼ</t>
  </si>
  <si>
    <t>ﾌｶﾀﾞ ﾖｼﾉﾌﾞ</t>
  </si>
  <si>
    <t>ｻｻｷ ﾕｳｿﾞｳ</t>
  </si>
  <si>
    <t>ｲｼｲ ｼｹﾞﾙ</t>
  </si>
  <si>
    <t>ｷｯｶﾜ ﾀｸｵ</t>
  </si>
  <si>
    <t>ﾏﾂﾔﾏ ﾔｽﾕｷ</t>
  </si>
  <si>
    <t>ｻﾄｳ ｷﾖｼ</t>
  </si>
  <si>
    <t>ｺﾐﾈ ﾁｴｺ</t>
  </si>
  <si>
    <t>ｼﾗｲ ｴｲｺ</t>
  </si>
  <si>
    <t>ｱﾝﾄﾞｳ ﾔｽｵ</t>
  </si>
  <si>
    <t xml:space="preserve">ｺﾔﾏ </t>
  </si>
  <si>
    <t>ｺﾔﾏ ｱﾔｺ</t>
  </si>
  <si>
    <t>ﾄｰﾏｽ ｸﾞﾛｽ</t>
  </si>
  <si>
    <t>ｽｽﾞｷ ｸﾆﾕｷ</t>
  </si>
  <si>
    <t>ｶﾄｳ ﾅｶｵ</t>
  </si>
  <si>
    <t>ﾊﾏﾀﾞ ﾊｼﾞﾒ</t>
  </si>
  <si>
    <t>ｽﾀﾞ</t>
  </si>
  <si>
    <t>ﾐﾔｹ ｷｸｺ</t>
  </si>
  <si>
    <t>ｺｲｹ ﾐﾁｺ</t>
  </si>
  <si>
    <t>ｱｲﾀﾞ ﾕｳｺ</t>
  </si>
  <si>
    <t xml:space="preserve">ｼﾗｲ </t>
  </si>
  <si>
    <t>氏名</t>
  </si>
  <si>
    <t>ﾌﾘｶﾞﾅ</t>
  </si>
  <si>
    <t>フリガナ</t>
  </si>
  <si>
    <t>フリガナ</t>
  </si>
  <si>
    <t>５０ｍ</t>
  </si>
  <si>
    <t>３０ｍ</t>
  </si>
  <si>
    <t>X</t>
  </si>
  <si>
    <t>↓</t>
  </si>
  <si>
    <t>5B</t>
  </si>
  <si>
    <t>6B</t>
  </si>
  <si>
    <t>7A</t>
  </si>
  <si>
    <t>9A</t>
  </si>
  <si>
    <t>8A</t>
  </si>
  <si>
    <t>ﾏﾂｼﾏ ｻﾄｼ</t>
  </si>
  <si>
    <t>飯塚　直樹</t>
  </si>
  <si>
    <t>ｲｲﾂﾞｶ ﾅｵｷ</t>
  </si>
  <si>
    <t>飯塚耳鼻科</t>
  </si>
  <si>
    <t>ﾋﾋﾞ ﾂﾄﾑ</t>
  </si>
  <si>
    <t>RC-B</t>
  </si>
  <si>
    <t>フリガナ</t>
  </si>
  <si>
    <t>X</t>
  </si>
  <si>
    <t>↓</t>
  </si>
  <si>
    <t>伊藤　健二</t>
  </si>
  <si>
    <t>ｲﾄｳ ｹﾝｼﾞ</t>
  </si>
  <si>
    <t>飯村北</t>
  </si>
  <si>
    <t>彦坂　健次</t>
  </si>
  <si>
    <t>ﾋｺｻｶ ｹﾝｼﾞ</t>
  </si>
  <si>
    <t>花田三番町</t>
  </si>
  <si>
    <t>鈴木　政己</t>
  </si>
  <si>
    <t>ｽｽﾞｷ ﾏｻﾐ</t>
  </si>
  <si>
    <t>中野町</t>
  </si>
  <si>
    <t>竹内　重行</t>
  </si>
  <si>
    <t>ﾀｹｳﾁ ｼｹﾞﾕｷ</t>
  </si>
  <si>
    <t>豊清町</t>
  </si>
  <si>
    <t>5A</t>
  </si>
  <si>
    <t>6A</t>
  </si>
  <si>
    <t>8B</t>
  </si>
  <si>
    <t>7B</t>
  </si>
  <si>
    <t>9B</t>
  </si>
  <si>
    <t>RC-C</t>
  </si>
  <si>
    <t>1A</t>
  </si>
  <si>
    <t>2B</t>
  </si>
  <si>
    <t>3A</t>
  </si>
  <si>
    <t>0B</t>
  </si>
  <si>
    <t>3０ｍ</t>
  </si>
  <si>
    <t>１８ｍ</t>
  </si>
  <si>
    <t>フリガナ</t>
  </si>
  <si>
    <t>１８ｍ</t>
  </si>
  <si>
    <t>X</t>
  </si>
  <si>
    <t>↓</t>
  </si>
  <si>
    <t>CP</t>
  </si>
  <si>
    <t>ﾐﾔﾁ ﾄｷｶｽﾞ</t>
  </si>
  <si>
    <t>細井　富雄</t>
  </si>
  <si>
    <t>ﾎｿｲ ﾄﾐｵ</t>
  </si>
  <si>
    <t>西尾</t>
  </si>
  <si>
    <t>ﾏﾂｻﾞｷ ｼｮｳｼﾞ</t>
  </si>
  <si>
    <t>松井　聖治</t>
  </si>
  <si>
    <t>ﾏﾂｲ ｾｲｼﾞ</t>
  </si>
  <si>
    <t>男子/女子</t>
  </si>
  <si>
    <t>フリガナ</t>
  </si>
  <si>
    <t>１８ｍ</t>
  </si>
  <si>
    <t>X</t>
  </si>
  <si>
    <t>↓</t>
  </si>
  <si>
    <t>女子</t>
  </si>
  <si>
    <t>11A</t>
  </si>
  <si>
    <t>10A</t>
  </si>
  <si>
    <t>12A</t>
  </si>
  <si>
    <t>13A</t>
  </si>
  <si>
    <t>10B</t>
  </si>
  <si>
    <t>11B</t>
  </si>
  <si>
    <t>12B</t>
  </si>
  <si>
    <t>1B</t>
  </si>
  <si>
    <t>2A</t>
  </si>
  <si>
    <t>3B</t>
  </si>
  <si>
    <t>4A</t>
  </si>
  <si>
    <t>0A</t>
  </si>
  <si>
    <t>4B</t>
  </si>
  <si>
    <t>木下　光子</t>
  </si>
  <si>
    <t>ｷﾉｼﾀ ﾐﾂｺ</t>
  </si>
  <si>
    <t>井原</t>
  </si>
  <si>
    <t>工藤　み乃り</t>
  </si>
  <si>
    <t>ｸﾄﾞｳ ﾐﾉﾘ</t>
  </si>
  <si>
    <t>つつじヶ丘</t>
  </si>
  <si>
    <t>宗田　直美</t>
  </si>
  <si>
    <t>ﾑﾈﾀ ﾅｵﾐ</t>
  </si>
  <si>
    <t>三ケ日町</t>
  </si>
  <si>
    <t>壁谷　純美</t>
  </si>
  <si>
    <t>ｶﾍﾞﾔ ｽﾐ</t>
  </si>
  <si>
    <t>大岩町</t>
  </si>
  <si>
    <t>宮脇　裕美</t>
  </si>
  <si>
    <t>ﾐﾔﾜｷ ﾋﾛﾐ</t>
  </si>
  <si>
    <t>東幸町</t>
  </si>
  <si>
    <t>水谷　香名子</t>
  </si>
  <si>
    <t>ﾐｽﾞﾀﾆ ｶﾅｺ</t>
  </si>
  <si>
    <t>オーエスジー（株）</t>
  </si>
  <si>
    <t>長尾　瞳</t>
  </si>
  <si>
    <t>ﾅｶﾞｵ ﾋﾄﾐ</t>
  </si>
  <si>
    <t>中部中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</si>
</sst>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u val="single"/>
      <sz val="7.7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4" fontId="0" fillId="0" borderId="2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0" zoomScaleNormal="70" workbookViewId="0" topLeftCell="A1">
      <selection activeCell="T14" sqref="T14"/>
    </sheetView>
  </sheetViews>
  <sheetFormatPr defaultColWidth="9.00390625" defaultRowHeight="13.5"/>
  <cols>
    <col min="2" max="2" width="6.625" style="0" customWidth="1"/>
    <col min="3" max="3" width="18.50390625" style="0" customWidth="1"/>
    <col min="4" max="4" width="17.875" style="0" customWidth="1"/>
    <col min="5" max="10" width="4.375" style="0" customWidth="1"/>
    <col min="11" max="11" width="6.875" style="0" customWidth="1"/>
    <col min="12" max="17" width="4.375" style="0" customWidth="1"/>
    <col min="18" max="19" width="6.875" style="0" customWidth="1"/>
    <col min="20" max="20" width="5.25390625" style="0" customWidth="1"/>
    <col min="21" max="21" width="7.75390625" style="0" customWidth="1"/>
  </cols>
  <sheetData>
    <row r="1" ht="13.5">
      <c r="N1" s="12" t="s">
        <v>82</v>
      </c>
    </row>
    <row r="2" spans="13:20" ht="21" customHeight="1">
      <c r="M2" s="5" t="s">
        <v>77</v>
      </c>
      <c r="N2" s="36">
        <v>37836</v>
      </c>
      <c r="O2" s="36"/>
      <c r="P2" s="36"/>
      <c r="Q2" s="36"/>
      <c r="R2" s="36"/>
      <c r="S2" s="5"/>
      <c r="T2" s="1"/>
    </row>
    <row r="3" spans="2:20" ht="31.5" customHeight="1">
      <c r="B3" s="25" t="s">
        <v>75</v>
      </c>
      <c r="C3" s="24" t="str">
        <f>VLOOKUP(N2,'大会名'!A2:C13,2,FALSE)</f>
        <v>第26回体協理事長杯争奪大会</v>
      </c>
      <c r="D3" s="5"/>
      <c r="F3" s="25" t="s">
        <v>79</v>
      </c>
      <c r="G3" s="5"/>
      <c r="H3" s="5" t="s">
        <v>78</v>
      </c>
      <c r="I3" s="5"/>
      <c r="J3" s="5" t="s">
        <v>83</v>
      </c>
      <c r="M3" s="11" t="s">
        <v>76</v>
      </c>
      <c r="N3" s="46" t="str">
        <f>VLOOKUP(N2,'大会名'!A2:C13,3,FALSE)</f>
        <v>豊橋市武道館</v>
      </c>
      <c r="O3" s="46"/>
      <c r="P3" s="46"/>
      <c r="Q3" s="46"/>
      <c r="R3" s="46"/>
      <c r="S3" s="11"/>
      <c r="T3" s="1"/>
    </row>
    <row r="4" spans="3:4" ht="14.25" customHeight="1" thickBot="1">
      <c r="C4" s="1"/>
      <c r="D4" s="1"/>
    </row>
    <row r="5" spans="1:21" ht="13.5">
      <c r="A5" s="12" t="s">
        <v>80</v>
      </c>
      <c r="B5" s="44" t="s">
        <v>73</v>
      </c>
      <c r="C5" s="27" t="s">
        <v>126</v>
      </c>
      <c r="D5" s="37" t="s">
        <v>68</v>
      </c>
      <c r="E5" s="41" t="s">
        <v>69</v>
      </c>
      <c r="F5" s="41"/>
      <c r="G5" s="41"/>
      <c r="H5" s="41"/>
      <c r="I5" s="41"/>
      <c r="J5" s="41"/>
      <c r="K5" s="37" t="s">
        <v>70</v>
      </c>
      <c r="L5" s="41" t="s">
        <v>71</v>
      </c>
      <c r="M5" s="41"/>
      <c r="N5" s="41"/>
      <c r="O5" s="41"/>
      <c r="P5" s="41"/>
      <c r="Q5" s="41"/>
      <c r="R5" s="37" t="s">
        <v>70</v>
      </c>
      <c r="S5" s="37" t="s">
        <v>72</v>
      </c>
      <c r="T5" s="42" t="s">
        <v>74</v>
      </c>
      <c r="U5" s="39" t="s">
        <v>95</v>
      </c>
    </row>
    <row r="6" spans="1:21" ht="14.25" thickBot="1">
      <c r="A6" t="s">
        <v>81</v>
      </c>
      <c r="B6" s="45"/>
      <c r="C6" s="19" t="s">
        <v>124</v>
      </c>
      <c r="D6" s="38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38"/>
      <c r="L6" s="9">
        <v>1</v>
      </c>
      <c r="M6" s="9">
        <v>2</v>
      </c>
      <c r="N6" s="9">
        <v>3</v>
      </c>
      <c r="O6" s="9">
        <v>4</v>
      </c>
      <c r="P6" s="9">
        <v>5</v>
      </c>
      <c r="Q6" s="9">
        <v>6</v>
      </c>
      <c r="R6" s="38"/>
      <c r="S6" s="38"/>
      <c r="T6" s="43"/>
      <c r="U6" s="40"/>
    </row>
    <row r="7" spans="2:21" ht="14.25" thickTop="1">
      <c r="B7" s="20"/>
      <c r="C7" s="26" t="str">
        <f>IF(ISNA(VLOOKUP(C8,'氏名'!$B$2:$D$60,2,0)),"",VLOOKUP(C8,'氏名'!$B$2:$D$60,2,0))</f>
        <v>ｲﾄｳ ﾀｸﾔ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3"/>
      <c r="U7" s="32"/>
    </row>
    <row r="8" spans="1:21" ht="25.5" customHeight="1">
      <c r="A8">
        <v>103</v>
      </c>
      <c r="B8" s="6" t="s">
        <v>132</v>
      </c>
      <c r="C8" s="29" t="str">
        <f>IF(ISNA(VLOOKUP(A8,'氏名'!$A$2:$D$60,2,0)),"",VLOOKUP(A8,'氏名'!$A$2:$D$60,2,0))</f>
        <v>伊藤　卓也</v>
      </c>
      <c r="D8" s="7" t="str">
        <f>IF(ISNA(VLOOKUP(C8,'氏名'!$B$2:$D$60,3,0)),"",VLOOKUP(C8,'氏名'!$B$2:$D$60,3,0))</f>
        <v>シャツハウスイトウ</v>
      </c>
      <c r="E8" s="7">
        <v>36</v>
      </c>
      <c r="F8" s="7">
        <v>40</v>
      </c>
      <c r="G8" s="7">
        <v>40</v>
      </c>
      <c r="H8" s="7">
        <v>49</v>
      </c>
      <c r="I8" s="7">
        <v>46</v>
      </c>
      <c r="J8" s="7">
        <v>45</v>
      </c>
      <c r="K8" s="7">
        <f>IF(SUM(E8:J8)=0,"",SUM(E8:J8))</f>
        <v>256</v>
      </c>
      <c r="L8" s="7">
        <v>50</v>
      </c>
      <c r="M8" s="7">
        <v>52</v>
      </c>
      <c r="N8" s="7">
        <v>53</v>
      </c>
      <c r="O8" s="7">
        <v>54</v>
      </c>
      <c r="P8" s="7">
        <v>51</v>
      </c>
      <c r="Q8" s="7">
        <v>48</v>
      </c>
      <c r="R8" s="7">
        <f>IF(SUM(L8:Q8)=0,"",SUM(L8:Q8))</f>
        <v>308</v>
      </c>
      <c r="S8" s="7">
        <f>IF(SUM(R8,K8)=0,"",SUM(R8,K8))</f>
        <v>564</v>
      </c>
      <c r="T8" s="8">
        <v>3</v>
      </c>
      <c r="U8" s="33">
        <f>IF(ISNUMBER(S8)=TRUE,RANK(S8,$S$8:$S$23),"")</f>
        <v>2</v>
      </c>
    </row>
    <row r="9" spans="2:21" ht="13.5">
      <c r="B9" s="20"/>
      <c r="C9" s="28" t="str">
        <f>IF(ISNA(VLOOKUP(C10,'氏名'!$B$2:$D$60,2,0)),"",VLOOKUP(C10,'氏名'!$B$2:$D$60,2,0))</f>
        <v>ﾔﾏﾓﾄ ﾋﾛﾕｷ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3"/>
      <c r="U9" s="32"/>
    </row>
    <row r="10" spans="1:21" ht="25.5" customHeight="1">
      <c r="A10">
        <v>107</v>
      </c>
      <c r="B10" s="6" t="s">
        <v>133</v>
      </c>
      <c r="C10" s="29" t="str">
        <f>IF(ISNA(VLOOKUP(A10,'氏名'!$A$2:$D$60,2,0)),"",VLOOKUP(A10,'氏名'!$A$2:$D$60,2,0))</f>
        <v>山本　博行</v>
      </c>
      <c r="D10" s="7" t="str">
        <f>IF(ISNA(VLOOKUP(C10,'氏名'!$B$2:$D$60,3,0)),"",VLOOKUP(C10,'氏名'!$B$2:$D$60,3,0))</f>
        <v>小原建設</v>
      </c>
      <c r="E10" s="7">
        <v>39</v>
      </c>
      <c r="F10" s="7">
        <v>44</v>
      </c>
      <c r="G10" s="7">
        <v>49</v>
      </c>
      <c r="H10" s="7">
        <v>42</v>
      </c>
      <c r="I10" s="7">
        <v>29</v>
      </c>
      <c r="J10" s="7">
        <v>30</v>
      </c>
      <c r="K10" s="7">
        <f>IF(SUM(E10:J10)=0,"",SUM(E10:J10))</f>
        <v>233</v>
      </c>
      <c r="L10" s="7">
        <v>49</v>
      </c>
      <c r="M10" s="7">
        <v>51</v>
      </c>
      <c r="N10" s="7">
        <v>54</v>
      </c>
      <c r="O10" s="7">
        <v>53</v>
      </c>
      <c r="P10" s="7">
        <v>51</v>
      </c>
      <c r="Q10" s="7">
        <v>48</v>
      </c>
      <c r="R10" s="7">
        <f>IF(SUM(L10:Q10)=0,"",SUM(L10:Q10))</f>
        <v>306</v>
      </c>
      <c r="S10" s="7">
        <f>IF(SUM(R10,K10)=0,"",SUM(R10,K10))</f>
        <v>539</v>
      </c>
      <c r="T10" s="8"/>
      <c r="U10" s="33">
        <f>IF(ISNUMBER(S10)=TRUE,RANK(S10,$S$8:$S$23),"")</f>
        <v>4</v>
      </c>
    </row>
    <row r="11" spans="2:21" ht="13.5">
      <c r="B11" s="20"/>
      <c r="C11" s="28" t="str">
        <f>IF(ISNA(VLOOKUP(C12,'氏名'!$B$2:$D$60,2,0)),"",VLOOKUP(C12,'氏名'!$B$2:$D$60,2,0))</f>
        <v>ｶﾄｳ ｺｳｼﾞ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3"/>
      <c r="U11" s="32"/>
    </row>
    <row r="12" spans="1:21" ht="25.5" customHeight="1">
      <c r="A12">
        <v>106</v>
      </c>
      <c r="B12" s="6" t="s">
        <v>134</v>
      </c>
      <c r="C12" s="29" t="str">
        <f>IF(ISNA(VLOOKUP(A12,'氏名'!$A$2:$D$60,2,0)),"",VLOOKUP(A12,'氏名'!$A$2:$D$60,2,0))</f>
        <v>加藤　皇治</v>
      </c>
      <c r="D12" s="7" t="str">
        <f>IF(ISNA(VLOOKUP(C12,'氏名'!$B$2:$D$60,3,0)),"",VLOOKUP(C12,'氏名'!$B$2:$D$60,3,0))</f>
        <v>(株)コンドウ</v>
      </c>
      <c r="E12" s="7">
        <v>42</v>
      </c>
      <c r="F12" s="7">
        <v>42</v>
      </c>
      <c r="G12" s="7">
        <v>37</v>
      </c>
      <c r="H12" s="7">
        <v>37</v>
      </c>
      <c r="I12" s="7">
        <v>46</v>
      </c>
      <c r="J12" s="7">
        <v>47</v>
      </c>
      <c r="K12" s="7">
        <f>IF(SUM(E12:J12)=0,"",SUM(E12:J12))</f>
        <v>251</v>
      </c>
      <c r="L12" s="7">
        <v>47</v>
      </c>
      <c r="M12" s="7">
        <v>52</v>
      </c>
      <c r="N12" s="7">
        <v>48</v>
      </c>
      <c r="O12" s="7">
        <v>53</v>
      </c>
      <c r="P12" s="7">
        <v>52</v>
      </c>
      <c r="Q12" s="7">
        <v>57</v>
      </c>
      <c r="R12" s="7">
        <f>IF(SUM(L12:Q12)=0,"",SUM(L12:Q12))</f>
        <v>309</v>
      </c>
      <c r="S12" s="7">
        <f>IF(SUM(R12,K12)=0,"",SUM(R12,K12))</f>
        <v>560</v>
      </c>
      <c r="T12" s="8">
        <v>2</v>
      </c>
      <c r="U12" s="33">
        <f>IF(ISNUMBER(S12)=TRUE,RANK(S12,$S$8:$S$23),"")</f>
        <v>3</v>
      </c>
    </row>
    <row r="13" spans="2:21" ht="13.5">
      <c r="B13" s="20"/>
      <c r="C13" s="28" t="str">
        <f>IF(ISNA(VLOOKUP(C14,'氏名'!$B$2:$D$60,2,0)),"",VLOOKUP(C14,'氏名'!$B$2:$D$60,2,0))</f>
        <v>ﾏﾂｻﾞﾜ ﾉﾌﾞﾖｼ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  <c r="U13" s="32"/>
    </row>
    <row r="14" spans="1:21" ht="25.5" customHeight="1">
      <c r="A14">
        <v>108</v>
      </c>
      <c r="B14" s="6" t="s">
        <v>135</v>
      </c>
      <c r="C14" s="29" t="str">
        <f>IF(ISNA(VLOOKUP(A14,'氏名'!$A$2:$D$60,2,0)),"",VLOOKUP(A14,'氏名'!$A$2:$D$60,2,0))</f>
        <v>松澤　伸好</v>
      </c>
      <c r="D14" s="7" t="str">
        <f>IF(ISNA(VLOOKUP(C14,'氏名'!$B$2:$D$60,3,0)),"",VLOOKUP(C14,'氏名'!$B$2:$D$60,3,0))</f>
        <v>トヨタ自動車</v>
      </c>
      <c r="E14" s="7"/>
      <c r="F14" s="7"/>
      <c r="G14" s="7"/>
      <c r="H14" s="7"/>
      <c r="I14" s="7"/>
      <c r="J14" s="7"/>
      <c r="K14" s="7">
        <f>IF(SUM(E14:J14)=0,"",SUM(E14:J14))</f>
      </c>
      <c r="L14" s="7">
        <v>54</v>
      </c>
      <c r="M14" s="7">
        <v>53</v>
      </c>
      <c r="N14" s="7">
        <v>55</v>
      </c>
      <c r="O14" s="7">
        <v>56</v>
      </c>
      <c r="P14" s="7">
        <v>50</v>
      </c>
      <c r="Q14" s="7">
        <v>53</v>
      </c>
      <c r="R14" s="7">
        <f>IF(SUM(L14:Q14)=0,"",SUM(L14:Q14))</f>
        <v>321</v>
      </c>
      <c r="S14" s="7">
        <f>IF(SUM(R14,K14)=0,"",SUM(R14,K14))</f>
        <v>321</v>
      </c>
      <c r="T14" s="8"/>
      <c r="U14" s="33">
        <f>IF(ISNUMBER(S14)=TRUE,RANK(S14,$S$8:$S$23),"")</f>
        <v>5</v>
      </c>
    </row>
    <row r="15" spans="2:21" ht="13.5">
      <c r="B15" s="20"/>
      <c r="C15" s="28" t="str">
        <f>IF(ISNA(VLOOKUP(C16,'氏名'!$B$2:$D$60,2,0)),"",VLOOKUP(C16,'氏名'!$B$2:$D$60,2,0))</f>
        <v>ｻｲﾄｳ ｼﾝｲﾁﾛｳ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  <c r="U15" s="32"/>
    </row>
    <row r="16" spans="1:21" ht="25.5" customHeight="1">
      <c r="A16">
        <v>102</v>
      </c>
      <c r="B16" s="6" t="s">
        <v>136</v>
      </c>
      <c r="C16" s="29" t="str">
        <f>IF(ISNA(VLOOKUP(A16,'氏名'!$A$2:$D$60,2,0)),"",VLOOKUP(A16,'氏名'!$A$2:$D$60,2,0))</f>
        <v>斉藤　紳一郎</v>
      </c>
      <c r="D16" s="7" t="str">
        <f>IF(ISNA(VLOOKUP(C16,'氏名'!$B$2:$D$60,3,0)),"",VLOOKUP(C16,'氏名'!$B$2:$D$60,3,0))</f>
        <v>丸勝鈴木木材</v>
      </c>
      <c r="E16" s="7">
        <v>50</v>
      </c>
      <c r="F16" s="7">
        <v>44</v>
      </c>
      <c r="G16" s="7">
        <v>50</v>
      </c>
      <c r="H16" s="7">
        <v>48</v>
      </c>
      <c r="I16" s="7">
        <v>45</v>
      </c>
      <c r="J16" s="7">
        <v>40</v>
      </c>
      <c r="K16" s="7">
        <f>IF(SUM(E16:J16)=0,"",SUM(E16:J16))</f>
        <v>277</v>
      </c>
      <c r="L16" s="7">
        <v>50</v>
      </c>
      <c r="M16" s="7">
        <v>54</v>
      </c>
      <c r="N16" s="7">
        <v>50</v>
      </c>
      <c r="O16" s="7">
        <v>53</v>
      </c>
      <c r="P16" s="7">
        <v>56</v>
      </c>
      <c r="Q16" s="7">
        <v>55</v>
      </c>
      <c r="R16" s="7">
        <f>IF(SUM(L16:Q16)=0,"",SUM(L16:Q16))</f>
        <v>318</v>
      </c>
      <c r="S16" s="7">
        <f>IF(SUM(R16,K16)=0,"",SUM(R16,K16))</f>
        <v>595</v>
      </c>
      <c r="T16" s="8"/>
      <c r="U16" s="33">
        <f>IF(ISNUMBER(S16)=TRUE,RANK(S16,$S$8:$S$23),"")</f>
        <v>1</v>
      </c>
    </row>
    <row r="17" spans="2:21" ht="13.5">
      <c r="B17" s="20"/>
      <c r="C17" s="28">
        <f>IF(ISNA(VLOOKUP(C18,'氏名'!$B$2:$D$60,2,0)),"",VLOOKUP(C18,'氏名'!$B$2:$D$60,2,0))</f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  <c r="U17" s="32"/>
    </row>
    <row r="18" spans="2:21" ht="25.5" customHeight="1">
      <c r="B18" s="6"/>
      <c r="C18" s="29">
        <f>IF(ISNA(VLOOKUP(A18,'氏名'!$A$2:$D$60,2,0)),"",VLOOKUP(A18,'氏名'!$A$2:$D$60,2,0))</f>
      </c>
      <c r="D18" s="7">
        <f>IF(ISNA(VLOOKUP(C18,'氏名'!$B$2:$D$60,3,0)),"",VLOOKUP(C18,'氏名'!$B$2:$D$60,3,0))</f>
      </c>
      <c r="E18" s="7"/>
      <c r="F18" s="7"/>
      <c r="G18" s="7"/>
      <c r="H18" s="7"/>
      <c r="I18" s="7"/>
      <c r="J18" s="7"/>
      <c r="K18" s="7">
        <f>IF(SUM(E18:J18)=0,"",SUM(E18:J18))</f>
      </c>
      <c r="L18" s="7"/>
      <c r="M18" s="7"/>
      <c r="N18" s="7"/>
      <c r="O18" s="7"/>
      <c r="P18" s="7"/>
      <c r="Q18" s="7"/>
      <c r="R18" s="7">
        <f>IF(SUM(L18:Q18)=0,"",SUM(L18:Q18))</f>
      </c>
      <c r="S18" s="7">
        <f>IF(SUM(R18,K18)=0,"",SUM(R18,K18))</f>
      </c>
      <c r="T18" s="8"/>
      <c r="U18" s="33">
        <f>IF(ISNUMBER(S18)=TRUE,RANK(S18,$S$8:$S$23),"")</f>
      </c>
    </row>
    <row r="19" spans="2:21" ht="13.5">
      <c r="B19" s="20"/>
      <c r="C19" s="28">
        <f>IF(ISNA(VLOOKUP(C20,'氏名'!$B$2:$D$60,2,0)),"",VLOOKUP(C20,'氏名'!$B$2:$D$60,2,0))</f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"/>
      <c r="U19" s="32"/>
    </row>
    <row r="20" spans="2:21" ht="25.5" customHeight="1">
      <c r="B20" s="6"/>
      <c r="C20" s="29">
        <f>IF(ISNA(VLOOKUP(A20,'氏名'!$A$2:$D$60,2,0)),"",VLOOKUP(A20,'氏名'!$A$2:$D$60,2,0))</f>
      </c>
      <c r="D20" s="7">
        <f>IF(ISNA(VLOOKUP(C20,'氏名'!$B$2:$D$60,3,0)),"",VLOOKUP(C20,'氏名'!$B$2:$D$60,3,0))</f>
      </c>
      <c r="E20" s="7"/>
      <c r="F20" s="7"/>
      <c r="G20" s="7"/>
      <c r="H20" s="7"/>
      <c r="I20" s="7"/>
      <c r="J20" s="7"/>
      <c r="K20" s="7">
        <f>IF(SUM(E20:J20)=0,"",SUM(E20:J20))</f>
      </c>
      <c r="L20" s="7"/>
      <c r="M20" s="7"/>
      <c r="N20" s="7"/>
      <c r="O20" s="7"/>
      <c r="P20" s="7"/>
      <c r="Q20" s="7"/>
      <c r="R20" s="7">
        <f>IF(SUM(L20:Q20)=0,"",SUM(L20:Q20))</f>
      </c>
      <c r="S20" s="7">
        <f>IF(SUM(R20,K20)=0,"",SUM(R20,K20))</f>
      </c>
      <c r="T20" s="8"/>
      <c r="U20" s="33">
        <f>IF(ISNUMBER(S20)=TRUE,RANK(S20,$S$8:$S$23),"")</f>
      </c>
    </row>
    <row r="21" spans="2:21" ht="13.5">
      <c r="B21" s="20"/>
      <c r="C21" s="28">
        <f>IF(ISNA(VLOOKUP(C22,'氏名'!$B$2:$D$60,2,0)),"",VLOOKUP(C22,'氏名'!$B$2:$D$60,2,0))</f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  <c r="U21" s="32"/>
    </row>
    <row r="22" spans="2:21" ht="25.5" customHeight="1">
      <c r="B22" s="6"/>
      <c r="C22" s="29">
        <f>IF(ISNA(VLOOKUP(A22,'氏名'!$A$2:$D$60,2,0)),"",VLOOKUP(A22,'氏名'!$A$2:$D$60,2,0))</f>
      </c>
      <c r="D22" s="7">
        <f>IF(ISNA(VLOOKUP(C22,'氏名'!$B$2:$D$60,3,0)),"",VLOOKUP(C22,'氏名'!$B$2:$D$60,3,0))</f>
      </c>
      <c r="E22" s="7"/>
      <c r="F22" s="7"/>
      <c r="G22" s="7"/>
      <c r="H22" s="7"/>
      <c r="I22" s="7"/>
      <c r="J22" s="7"/>
      <c r="K22" s="7">
        <f>IF(SUM(E22:J22)=0,"",SUM(E22:J22))</f>
      </c>
      <c r="L22" s="7"/>
      <c r="M22" s="7"/>
      <c r="N22" s="7"/>
      <c r="O22" s="7"/>
      <c r="P22" s="7"/>
      <c r="Q22" s="7"/>
      <c r="R22" s="7">
        <f>IF(SUM(L22:Q22)=0,"",SUM(L22:Q22))</f>
      </c>
      <c r="S22" s="7">
        <f>IF(SUM(R22,K22)=0,"",SUM(R22,K22))</f>
      </c>
      <c r="T22" s="8"/>
      <c r="U22" s="33">
        <f>IF(ISNUMBER(S22)=TRUE,RANK(S22,$S$8:$S$23),"")</f>
      </c>
    </row>
    <row r="23" spans="2:21" ht="13.5">
      <c r="B23" s="20"/>
      <c r="C23" s="28">
        <f>IF(ISNA(VLOOKUP(C24,'氏名'!$B$2:$D$60,2,0)),"",VLOOKUP(C24,'氏名'!$B$2:$D$60,2,0))</f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  <c r="U23" s="32"/>
    </row>
    <row r="24" spans="2:21" ht="25.5" customHeight="1">
      <c r="B24" s="6"/>
      <c r="C24" s="29">
        <f>IF(ISNA(VLOOKUP(A24,'氏名'!$A$2:$D$60,2,0)),"",VLOOKUP(A24,'氏名'!$A$2:$D$60,2,0))</f>
      </c>
      <c r="D24" s="7">
        <f>IF(ISNA(VLOOKUP(C24,'氏名'!$B$2:$D$60,3,0)),"",VLOOKUP(C24,'氏名'!$B$2:$D$60,3,0))</f>
      </c>
      <c r="E24" s="7"/>
      <c r="F24" s="7"/>
      <c r="G24" s="7"/>
      <c r="H24" s="7"/>
      <c r="I24" s="7"/>
      <c r="J24" s="7"/>
      <c r="K24" s="7">
        <f>IF(SUM(E24:J24)=0,"",SUM(E24:J24))</f>
      </c>
      <c r="L24" s="7"/>
      <c r="M24" s="7"/>
      <c r="N24" s="7"/>
      <c r="O24" s="7"/>
      <c r="P24" s="7"/>
      <c r="Q24" s="7"/>
      <c r="R24" s="7">
        <f>IF(SUM(L24:Q24)=0,"",SUM(L24:Q24))</f>
      </c>
      <c r="S24" s="7">
        <f>IF(SUM(R24,K24)=0,"",SUM(R24,K24))</f>
      </c>
      <c r="T24" s="8"/>
      <c r="U24" s="33">
        <f>IF(ISNUMBER(S24)=TRUE,RANK(S24,$S$8:$S$23),"")</f>
      </c>
    </row>
    <row r="25" spans="2:21" ht="13.5">
      <c r="B25" s="20"/>
      <c r="C25" s="28">
        <f>IF(ISNA(VLOOKUP(C26,'氏名'!$B$2:$D$60,2,0)),"",VLOOKUP(C26,'氏名'!$B$2:$D$60,2,0))</f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  <c r="U25" s="32"/>
    </row>
    <row r="26" spans="2:21" ht="25.5" customHeight="1">
      <c r="B26" s="6"/>
      <c r="C26" s="29">
        <f>IF(ISNA(VLOOKUP(A26,'氏名'!$A$2:$D$60,2,0)),"",VLOOKUP(A26,'氏名'!$A$2:$D$60,2,0))</f>
      </c>
      <c r="D26" s="7">
        <f>IF(ISNA(VLOOKUP(C26,'氏名'!$B$2:$D$60,3,0)),"",VLOOKUP(C26,'氏名'!$B$2:$D$60,3,0))</f>
      </c>
      <c r="E26" s="7"/>
      <c r="F26" s="7"/>
      <c r="G26" s="7"/>
      <c r="H26" s="7"/>
      <c r="I26" s="7"/>
      <c r="J26" s="7"/>
      <c r="K26" s="7">
        <f>IF(SUM(E26:J26)=0,"",SUM(E26:J26))</f>
      </c>
      <c r="L26" s="7"/>
      <c r="M26" s="7"/>
      <c r="N26" s="7"/>
      <c r="O26" s="7"/>
      <c r="P26" s="7"/>
      <c r="Q26" s="7"/>
      <c r="R26" s="7">
        <f>IF(SUM(L26:Q26)=0,"",SUM(L26:Q26))</f>
      </c>
      <c r="S26" s="7">
        <f>IF(SUM(R26,K26)=0,"",SUM(R26,K26))</f>
      </c>
      <c r="T26" s="8"/>
      <c r="U26" s="33">
        <f>IF(ISNUMBER(S26)=TRUE,RANK(S26,$S$8:$S$23),"")</f>
      </c>
    </row>
    <row r="27" spans="2:21" ht="13.5">
      <c r="B27" s="20"/>
      <c r="C27" s="28">
        <f>IF(ISNA(VLOOKUP(C28,'氏名'!$B$2:$D$60,2,0)),"",VLOOKUP(C28,'氏名'!$B$2:$D$60,2,0))</f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/>
      <c r="U27" s="32"/>
    </row>
    <row r="28" spans="2:21" ht="25.5" customHeight="1">
      <c r="B28" s="6"/>
      <c r="C28" s="29">
        <f>IF(ISNA(VLOOKUP(A28,'氏名'!$A$2:$D$60,2,0)),"",VLOOKUP(A28,'氏名'!$A$2:$D$60,2,0))</f>
      </c>
      <c r="D28" s="7">
        <f>IF(ISNA(VLOOKUP(C28,'氏名'!$B$2:$D$60,3,0)),"",VLOOKUP(C28,'氏名'!$B$2:$D$60,3,0))</f>
      </c>
      <c r="E28" s="7"/>
      <c r="F28" s="7"/>
      <c r="G28" s="7"/>
      <c r="H28" s="7"/>
      <c r="I28" s="7"/>
      <c r="J28" s="7"/>
      <c r="K28" s="7">
        <f>IF(SUM(E28:J28)=0,"",SUM(E28:J28))</f>
      </c>
      <c r="L28" s="7"/>
      <c r="M28" s="7"/>
      <c r="N28" s="7"/>
      <c r="O28" s="7"/>
      <c r="P28" s="7"/>
      <c r="Q28" s="7"/>
      <c r="R28" s="7">
        <f>IF(SUM(L28:Q28)=0,"",SUM(L28:Q28))</f>
      </c>
      <c r="S28" s="7">
        <f>IF(SUM(R28,K28)=0,"",SUM(R28,K28))</f>
      </c>
      <c r="T28" s="8"/>
      <c r="U28" s="33">
        <f>IF(ISNUMBER(S28)=TRUE,RANK(S28,$S$8:$S$23),"")</f>
      </c>
    </row>
    <row r="29" spans="2:21" ht="13.5">
      <c r="B29" s="20"/>
      <c r="C29" s="28">
        <f>IF(ISNA(VLOOKUP(C30,'氏名'!$B$2:$D$60,2,0)),"",VLOOKUP(C30,'氏名'!$B$2:$D$60,2,0))</f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3"/>
      <c r="U29" s="32"/>
    </row>
    <row r="30" spans="2:21" ht="25.5" customHeight="1" thickBot="1">
      <c r="B30" s="30"/>
      <c r="C30" s="35">
        <f>IF(ISNA(VLOOKUP(A30,'氏名'!$A$2:$D$60,2,0)),"",VLOOKUP(A30,'氏名'!$A$2:$D$60,2,0))</f>
      </c>
      <c r="D30" s="10">
        <f>IF(ISNA(VLOOKUP(C30,'氏名'!$B$2:$D$60,3,0)),"",VLOOKUP(C30,'氏名'!$B$2:$D$60,3,0))</f>
      </c>
      <c r="E30" s="10"/>
      <c r="F30" s="10"/>
      <c r="G30" s="10"/>
      <c r="H30" s="10"/>
      <c r="I30" s="10"/>
      <c r="J30" s="10"/>
      <c r="K30" s="10">
        <f>IF(SUM(E30:J30)=0,"",SUM(E30:J30))</f>
      </c>
      <c r="L30" s="10"/>
      <c r="M30" s="10"/>
      <c r="N30" s="10"/>
      <c r="O30" s="10"/>
      <c r="P30" s="10"/>
      <c r="Q30" s="10"/>
      <c r="R30" s="10">
        <f>IF(SUM(L30:Q30)=0,"",SUM(L30:Q30))</f>
      </c>
      <c r="S30" s="10">
        <f>IF(SUM(R30,K30)=0,"",SUM(R30,K30))</f>
      </c>
      <c r="T30" s="31"/>
      <c r="U30" s="34">
        <f>IF(ISNUMBER(S30)=TRUE,RANK(S30,$S$8:$S$23),"")</f>
      </c>
    </row>
  </sheetData>
  <mergeCells count="11">
    <mergeCell ref="D5:D6"/>
    <mergeCell ref="B5:B6"/>
    <mergeCell ref="N3:R3"/>
    <mergeCell ref="K5:K6"/>
    <mergeCell ref="E5:J5"/>
    <mergeCell ref="N2:R2"/>
    <mergeCell ref="R5:R6"/>
    <mergeCell ref="S5:S6"/>
    <mergeCell ref="U5:U6"/>
    <mergeCell ref="L5:Q5"/>
    <mergeCell ref="T5:T6"/>
  </mergeCells>
  <printOptions/>
  <pageMargins left="0.75" right="0.41" top="0.59" bottom="0.52" header="0.512" footer="0.3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="70" zoomScaleNormal="70" workbookViewId="0" topLeftCell="A1">
      <selection activeCell="B17" sqref="B17"/>
    </sheetView>
  </sheetViews>
  <sheetFormatPr defaultColWidth="9.00390625" defaultRowHeight="13.5"/>
  <cols>
    <col min="2" max="2" width="6.625" style="0" customWidth="1"/>
    <col min="3" max="3" width="18.50390625" style="0" customWidth="1"/>
    <col min="4" max="4" width="17.875" style="0" customWidth="1"/>
    <col min="5" max="10" width="4.375" style="0" customWidth="1"/>
    <col min="11" max="11" width="6.875" style="0" customWidth="1"/>
    <col min="12" max="17" width="4.375" style="0" customWidth="1"/>
    <col min="18" max="19" width="6.875" style="0" customWidth="1"/>
    <col min="20" max="20" width="5.25390625" style="0" customWidth="1"/>
    <col min="21" max="21" width="7.75390625" style="0" customWidth="1"/>
  </cols>
  <sheetData>
    <row r="1" ht="13.5">
      <c r="N1" s="12" t="s">
        <v>82</v>
      </c>
    </row>
    <row r="2" spans="13:20" ht="21" customHeight="1">
      <c r="M2" s="5" t="s">
        <v>77</v>
      </c>
      <c r="N2" s="36">
        <v>37836</v>
      </c>
      <c r="O2" s="36"/>
      <c r="P2" s="36"/>
      <c r="Q2" s="36"/>
      <c r="R2" s="36"/>
      <c r="S2" s="5"/>
      <c r="T2" s="1"/>
    </row>
    <row r="3" spans="2:20" ht="31.5" customHeight="1">
      <c r="B3" s="25" t="s">
        <v>75</v>
      </c>
      <c r="C3" s="24" t="str">
        <f>VLOOKUP(N2,'大会名'!A2:C13,2,FALSE)</f>
        <v>第26回体協理事長杯争奪大会</v>
      </c>
      <c r="D3" s="5"/>
      <c r="F3" s="25" t="s">
        <v>79</v>
      </c>
      <c r="G3" s="5"/>
      <c r="H3" s="5" t="s">
        <v>142</v>
      </c>
      <c r="I3" s="5"/>
      <c r="J3" s="5" t="s">
        <v>83</v>
      </c>
      <c r="M3" s="11" t="s">
        <v>76</v>
      </c>
      <c r="N3" s="46" t="str">
        <f>VLOOKUP(N2,'大会名'!A2:C13,3,FALSE)</f>
        <v>豊橋市武道館</v>
      </c>
      <c r="O3" s="46"/>
      <c r="P3" s="46"/>
      <c r="Q3" s="46"/>
      <c r="R3" s="46"/>
      <c r="S3" s="11"/>
      <c r="T3" s="1"/>
    </row>
    <row r="4" spans="3:4" ht="14.25" customHeight="1" thickBot="1">
      <c r="C4" s="1"/>
      <c r="D4" s="1"/>
    </row>
    <row r="5" spans="1:21" ht="13.5">
      <c r="A5" s="12" t="s">
        <v>80</v>
      </c>
      <c r="B5" s="44" t="s">
        <v>73</v>
      </c>
      <c r="C5" s="27" t="s">
        <v>127</v>
      </c>
      <c r="D5" s="37" t="s">
        <v>68</v>
      </c>
      <c r="E5" s="41" t="s">
        <v>128</v>
      </c>
      <c r="F5" s="41"/>
      <c r="G5" s="41"/>
      <c r="H5" s="41"/>
      <c r="I5" s="41"/>
      <c r="J5" s="41"/>
      <c r="K5" s="37" t="s">
        <v>70</v>
      </c>
      <c r="L5" s="41" t="s">
        <v>129</v>
      </c>
      <c r="M5" s="41"/>
      <c r="N5" s="41"/>
      <c r="O5" s="41"/>
      <c r="P5" s="41"/>
      <c r="Q5" s="41"/>
      <c r="R5" s="37" t="s">
        <v>70</v>
      </c>
      <c r="S5" s="37" t="s">
        <v>72</v>
      </c>
      <c r="T5" s="47" t="s">
        <v>130</v>
      </c>
      <c r="U5" s="42" t="s">
        <v>95</v>
      </c>
    </row>
    <row r="6" spans="1:21" ht="14.25" thickBot="1">
      <c r="A6" t="s">
        <v>131</v>
      </c>
      <c r="B6" s="45"/>
      <c r="C6" s="19" t="s">
        <v>124</v>
      </c>
      <c r="D6" s="38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38"/>
      <c r="L6" s="9">
        <v>1</v>
      </c>
      <c r="M6" s="9">
        <v>2</v>
      </c>
      <c r="N6" s="9">
        <v>3</v>
      </c>
      <c r="O6" s="9">
        <v>4</v>
      </c>
      <c r="P6" s="9">
        <v>5</v>
      </c>
      <c r="Q6" s="9">
        <v>6</v>
      </c>
      <c r="R6" s="38"/>
      <c r="S6" s="38"/>
      <c r="T6" s="48"/>
      <c r="U6" s="43"/>
    </row>
    <row r="7" spans="2:21" ht="14.25" thickTop="1">
      <c r="B7" s="20"/>
      <c r="C7" s="26" t="str">
        <f>IF(ISNA(VLOOKUP(C8,'氏名'!$B$2:$D$60,2,0)),"",VLOOKUP(C8,'氏名'!$B$2:$D$60,2,0))</f>
        <v>ｻﾄｳ ｷﾖｼ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23"/>
    </row>
    <row r="8" spans="1:21" ht="25.5" customHeight="1">
      <c r="A8">
        <v>115</v>
      </c>
      <c r="B8" s="6" t="s">
        <v>158</v>
      </c>
      <c r="C8" s="29" t="str">
        <f>IF(ISNA(VLOOKUP(A8,'氏名'!$A$2:$D$60,2,0)),"",VLOOKUP(A8,'氏名'!$A$2:$D$60,2,0))</f>
        <v>佐藤　清</v>
      </c>
      <c r="D8" s="7" t="str">
        <f>IF(ISNA(VLOOKUP(C8,'氏名'!$B$2:$D$60,3,0)),"",VLOOKUP(C8,'氏名'!$B$2:$D$60,3,0))</f>
        <v>西岩田</v>
      </c>
      <c r="E8" s="7">
        <v>16</v>
      </c>
      <c r="F8" s="7">
        <v>14</v>
      </c>
      <c r="G8" s="7">
        <v>20</v>
      </c>
      <c r="H8" s="7">
        <v>16</v>
      </c>
      <c r="I8" s="7">
        <v>13</v>
      </c>
      <c r="J8" s="7">
        <v>7</v>
      </c>
      <c r="K8" s="7">
        <f>IF(SUM(E8:J8)=0,"",SUM(E8:J8))</f>
        <v>86</v>
      </c>
      <c r="L8" s="7">
        <v>38</v>
      </c>
      <c r="M8" s="7">
        <v>31</v>
      </c>
      <c r="N8" s="7">
        <v>36</v>
      </c>
      <c r="O8" s="7">
        <v>38</v>
      </c>
      <c r="P8" s="7">
        <v>38</v>
      </c>
      <c r="Q8" s="7">
        <v>33</v>
      </c>
      <c r="R8" s="7">
        <f>IF(SUM(L8:Q8)=0,"",SUM(L8:Q8))</f>
        <v>214</v>
      </c>
      <c r="S8" s="7">
        <f>IF(SUM(R8,K8)=0,"",SUM(R8,K8))</f>
        <v>300</v>
      </c>
      <c r="T8" s="17"/>
      <c r="U8" s="8">
        <f>IF(ISNUMBER(S8)=TRUE,RANK(S8,$S$8:$S$23),"")</f>
        <v>5</v>
      </c>
    </row>
    <row r="9" spans="2:21" ht="13.5">
      <c r="B9" s="20"/>
      <c r="C9" s="28" t="str">
        <f>IF(ISNA(VLOOKUP(C10,'氏名'!$B$2:$D$60,2,0)),"",VLOOKUP(C10,'氏名'!$B$2:$D$60,2,0))</f>
        <v>ﾏﾂｼﾏ ｻﾄｼ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  <c r="U9" s="23"/>
    </row>
    <row r="10" spans="1:21" ht="25.5" customHeight="1">
      <c r="A10">
        <v>116</v>
      </c>
      <c r="B10" s="6" t="s">
        <v>159</v>
      </c>
      <c r="C10" s="29" t="str">
        <f>IF(ISNA(VLOOKUP(A10,'氏名'!$A$2:$D$60,2,0)),"",VLOOKUP(A10,'氏名'!$A$2:$D$60,2,0))</f>
        <v>松島　敏</v>
      </c>
      <c r="D10" s="7" t="str">
        <f>IF(ISNA(VLOOKUP(C10,'氏名'!$B$2:$D$60,3,0)),"",VLOOKUP(C10,'氏名'!$B$2:$D$60,3,0))</f>
        <v>京都ダイキャスト</v>
      </c>
      <c r="E10" s="7">
        <v>43</v>
      </c>
      <c r="F10" s="7">
        <v>42</v>
      </c>
      <c r="G10" s="7">
        <v>43</v>
      </c>
      <c r="H10" s="7">
        <v>36</v>
      </c>
      <c r="I10" s="7">
        <v>34</v>
      </c>
      <c r="J10" s="7">
        <v>47</v>
      </c>
      <c r="K10" s="7">
        <f>IF(SUM(E10:J10)=0,"",SUM(E10:J10))</f>
        <v>245</v>
      </c>
      <c r="L10" s="7">
        <v>47</v>
      </c>
      <c r="M10" s="7">
        <v>44</v>
      </c>
      <c r="N10" s="7">
        <v>48</v>
      </c>
      <c r="O10" s="7">
        <v>49</v>
      </c>
      <c r="P10" s="7">
        <v>52</v>
      </c>
      <c r="Q10" s="7">
        <v>49</v>
      </c>
      <c r="R10" s="7">
        <f>IF(SUM(L10:Q10)=0,"",SUM(L10:Q10))</f>
        <v>289</v>
      </c>
      <c r="S10" s="7">
        <f>IF(SUM(R10,K10)=0,"",SUM(R10,K10))</f>
        <v>534</v>
      </c>
      <c r="T10" s="17">
        <v>3</v>
      </c>
      <c r="U10" s="8">
        <f>IF(ISNUMBER(S10)=TRUE,RANK(S10,$S$8:$S$23),"")</f>
        <v>1</v>
      </c>
    </row>
    <row r="11" spans="2:21" ht="13.5">
      <c r="B11" s="20"/>
      <c r="C11" s="28" t="str">
        <f>IF(ISNA(VLOOKUP(C12,'氏名'!$B$2:$D$60,2,0)),"",VLOOKUP(C12,'氏名'!$B$2:$D$60,2,0))</f>
        <v>ｲｲﾂﾞｶ ﾅｵｷ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3"/>
    </row>
    <row r="12" spans="1:21" ht="25.5" customHeight="1">
      <c r="A12">
        <v>134</v>
      </c>
      <c r="B12" s="6" t="s">
        <v>160</v>
      </c>
      <c r="C12" s="29" t="str">
        <f>IF(ISNA(VLOOKUP(A12,'氏名'!$A$2:$D$60,2,0)),"",VLOOKUP(A12,'氏名'!$A$2:$D$60,2,0))</f>
        <v>飯塚　直樹</v>
      </c>
      <c r="D12" s="7" t="str">
        <f>IF(ISNA(VLOOKUP(C12,'氏名'!$B$2:$D$60,3,0)),"",VLOOKUP(C12,'氏名'!$B$2:$D$60,3,0))</f>
        <v>飯塚耳鼻科</v>
      </c>
      <c r="E12" s="7">
        <v>46</v>
      </c>
      <c r="F12" s="7">
        <v>41</v>
      </c>
      <c r="G12" s="7">
        <v>26</v>
      </c>
      <c r="H12" s="7">
        <v>27</v>
      </c>
      <c r="I12" s="7">
        <v>37</v>
      </c>
      <c r="J12" s="7">
        <v>42</v>
      </c>
      <c r="K12" s="7">
        <f>IF(SUM(E12:J12)=0,"",SUM(E12:J12))</f>
        <v>219</v>
      </c>
      <c r="L12" s="7">
        <v>38</v>
      </c>
      <c r="M12" s="7">
        <v>48</v>
      </c>
      <c r="N12" s="7">
        <v>49</v>
      </c>
      <c r="O12" s="7">
        <v>52</v>
      </c>
      <c r="P12" s="7">
        <v>47</v>
      </c>
      <c r="Q12" s="7">
        <v>50</v>
      </c>
      <c r="R12" s="7">
        <f>IF(SUM(L12:Q12)=0,"",SUM(L12:Q12))</f>
        <v>284</v>
      </c>
      <c r="S12" s="7">
        <f>IF(SUM(R12,K12)=0,"",SUM(R12,K12))</f>
        <v>503</v>
      </c>
      <c r="T12" s="17"/>
      <c r="U12" s="8">
        <f>IF(ISNUMBER(S12)=TRUE,RANK(S12,$S$8:$S$23),"")</f>
        <v>2</v>
      </c>
    </row>
    <row r="13" spans="2:21" ht="13.5">
      <c r="B13" s="20"/>
      <c r="C13" s="28" t="str">
        <f>IF(ISNA(VLOOKUP(C14,'氏名'!$B$2:$D$60,2,0)),"",VLOOKUP(C14,'氏名'!$B$2:$D$60,2,0))</f>
        <v>ﾋﾋﾞ ﾂﾄﾑ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3"/>
    </row>
    <row r="14" spans="1:21" ht="25.5" customHeight="1">
      <c r="A14">
        <v>113</v>
      </c>
      <c r="B14" s="6" t="s">
        <v>161</v>
      </c>
      <c r="C14" s="29" t="str">
        <f>IF(ISNA(VLOOKUP(A14,'氏名'!$A$2:$D$60,2,0)),"",VLOOKUP(A14,'氏名'!$A$2:$D$60,2,0))</f>
        <v>日び　勉</v>
      </c>
      <c r="D14" s="7" t="str">
        <f>IF(ISNA(VLOOKUP(C14,'氏名'!$B$2:$D$60,3,0)),"",VLOOKUP(C14,'氏名'!$B$2:$D$60,3,0))</f>
        <v>神鋼電機</v>
      </c>
      <c r="E14" s="7">
        <v>36</v>
      </c>
      <c r="F14" s="7">
        <v>37</v>
      </c>
      <c r="G14" s="7">
        <v>18</v>
      </c>
      <c r="H14" s="7">
        <v>34</v>
      </c>
      <c r="I14" s="7">
        <v>41</v>
      </c>
      <c r="J14" s="7">
        <v>30</v>
      </c>
      <c r="K14" s="7">
        <f>IF(SUM(E14:J14)=0,"",SUM(E14:J14))</f>
        <v>196</v>
      </c>
      <c r="L14" s="7">
        <v>42</v>
      </c>
      <c r="M14" s="7">
        <v>47</v>
      </c>
      <c r="N14" s="7">
        <v>47</v>
      </c>
      <c r="O14" s="7">
        <v>42</v>
      </c>
      <c r="P14" s="7">
        <v>40</v>
      </c>
      <c r="Q14" s="7">
        <v>42</v>
      </c>
      <c r="R14" s="7">
        <f>IF(SUM(L14:Q14)=0,"",SUM(L14:Q14))</f>
        <v>260</v>
      </c>
      <c r="S14" s="7">
        <f>IF(SUM(R14,K14)=0,"",SUM(R14,K14))</f>
        <v>456</v>
      </c>
      <c r="T14" s="17"/>
      <c r="U14" s="8">
        <f>IF(ISNUMBER(S14)=TRUE,RANK(S14,$S$8:$S$23),"")</f>
        <v>4</v>
      </c>
    </row>
    <row r="15" spans="2:21" ht="13.5">
      <c r="B15" s="20"/>
      <c r="C15" s="28" t="str">
        <f>IF(ISNA(VLOOKUP(C16,'氏名'!$B$2:$D$60,2,0)),"",VLOOKUP(C16,'氏名'!$B$2:$D$60,2,0))</f>
        <v>ﾏﾂﾔﾏ ﾔｽﾕｷ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3"/>
    </row>
    <row r="16" spans="1:21" ht="25.5" customHeight="1">
      <c r="A16">
        <v>114</v>
      </c>
      <c r="B16" s="6" t="s">
        <v>162</v>
      </c>
      <c r="C16" s="29" t="str">
        <f>IF(ISNA(VLOOKUP(A16,'氏名'!$A$2:$D$60,2,0)),"",VLOOKUP(A16,'氏名'!$A$2:$D$60,2,0))</f>
        <v>松山　恭之</v>
      </c>
      <c r="D16" s="7" t="str">
        <f>IF(ISNA(VLOOKUP(C16,'氏名'!$B$2:$D$60,3,0)),"",VLOOKUP(C16,'氏名'!$B$2:$D$60,3,0))</f>
        <v>メイテツコム</v>
      </c>
      <c r="E16" s="7">
        <v>35</v>
      </c>
      <c r="F16" s="7">
        <v>35</v>
      </c>
      <c r="G16" s="7">
        <v>39</v>
      </c>
      <c r="H16" s="7">
        <v>36</v>
      </c>
      <c r="I16" s="7">
        <v>30</v>
      </c>
      <c r="J16" s="7">
        <v>43</v>
      </c>
      <c r="K16" s="7">
        <f>IF(SUM(E16:J16)=0,"",SUM(E16:J16))</f>
        <v>218</v>
      </c>
      <c r="L16" s="7">
        <v>43</v>
      </c>
      <c r="M16" s="7">
        <v>37</v>
      </c>
      <c r="N16" s="7">
        <v>50</v>
      </c>
      <c r="O16" s="7">
        <v>45</v>
      </c>
      <c r="P16" s="7">
        <v>50</v>
      </c>
      <c r="Q16" s="7">
        <v>47</v>
      </c>
      <c r="R16" s="7">
        <f>IF(SUM(L16:Q16)=0,"",SUM(L16:Q16))</f>
        <v>272</v>
      </c>
      <c r="S16" s="7">
        <f>IF(SUM(R16,K16)=0,"",SUM(R16,K16))</f>
        <v>490</v>
      </c>
      <c r="T16" s="17">
        <v>3</v>
      </c>
      <c r="U16" s="8">
        <f>IF(ISNUMBER(S16)=TRUE,RANK(S16,$S$8:$S$23),"")</f>
        <v>3</v>
      </c>
    </row>
    <row r="17" spans="2:21" ht="13.5">
      <c r="B17" s="20"/>
      <c r="C17" s="28">
        <f>IF(ISNA(VLOOKUP(C18,'氏名'!$B$2:$D$60,2,0)),"",VLOOKUP(C18,'氏名'!$B$2:$D$60,2,0))</f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23"/>
    </row>
    <row r="18" spans="2:21" ht="25.5" customHeight="1">
      <c r="B18" s="6"/>
      <c r="C18" s="29">
        <f>IF(ISNA(VLOOKUP(A18,'氏名'!$A$2:$D$60,2,0)),"",VLOOKUP(A18,'氏名'!$A$2:$D$60,2,0))</f>
      </c>
      <c r="D18" s="7">
        <f>IF(ISNA(VLOOKUP(C18,'氏名'!$B$2:$D$60,3,0)),"",VLOOKUP(C18,'氏名'!$B$2:$D$60,3,0))</f>
      </c>
      <c r="E18" s="7"/>
      <c r="F18" s="7"/>
      <c r="G18" s="7"/>
      <c r="H18" s="7"/>
      <c r="I18" s="7"/>
      <c r="J18" s="7"/>
      <c r="K18" s="7">
        <f>IF(SUM(E18:J18)=0,"",SUM(E18:J18))</f>
      </c>
      <c r="L18" s="7"/>
      <c r="M18" s="7"/>
      <c r="N18" s="7"/>
      <c r="O18" s="7"/>
      <c r="P18" s="7"/>
      <c r="Q18" s="7"/>
      <c r="R18" s="7">
        <f>IF(SUM(L18:Q18)=0,"",SUM(L18:Q18))</f>
      </c>
      <c r="S18" s="7">
        <f>IF(SUM(R18,K18)=0,"",SUM(R18,K18))</f>
      </c>
      <c r="T18" s="17"/>
      <c r="U18" s="8">
        <f>IF(ISNUMBER(S18)=TRUE,RANK(S18,$S$8:$S$23),"")</f>
      </c>
    </row>
    <row r="19" spans="2:21" ht="13.5">
      <c r="B19" s="20"/>
      <c r="C19" s="28">
        <f>IF(ISNA(VLOOKUP(C20,'氏名'!$B$2:$D$60,2,0)),"",VLOOKUP(C20,'氏名'!$B$2:$D$60,2,0))</f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3"/>
    </row>
    <row r="20" spans="2:21" ht="25.5" customHeight="1">
      <c r="B20" s="6"/>
      <c r="C20" s="29">
        <f>IF(ISNA(VLOOKUP(A20,'氏名'!$A$2:$D$60,2,0)),"",VLOOKUP(A20,'氏名'!$A$2:$D$60,2,0))</f>
      </c>
      <c r="D20" s="7">
        <f>IF(ISNA(VLOOKUP(C20,'氏名'!$B$2:$D$60,3,0)),"",VLOOKUP(C20,'氏名'!$B$2:$D$60,3,0))</f>
      </c>
      <c r="E20" s="7"/>
      <c r="F20" s="7"/>
      <c r="G20" s="7"/>
      <c r="H20" s="7"/>
      <c r="I20" s="7"/>
      <c r="J20" s="7"/>
      <c r="K20" s="7">
        <f>IF(SUM(E20:J20)=0,"",SUM(E20:J20))</f>
      </c>
      <c r="L20" s="7"/>
      <c r="M20" s="7"/>
      <c r="N20" s="7"/>
      <c r="O20" s="7"/>
      <c r="P20" s="7"/>
      <c r="Q20" s="7"/>
      <c r="R20" s="7">
        <f>IF(SUM(L20:Q20)=0,"",SUM(L20:Q20))</f>
      </c>
      <c r="S20" s="7">
        <f>IF(SUM(R20,K20)=0,"",SUM(R20,K20))</f>
      </c>
      <c r="T20" s="17"/>
      <c r="U20" s="8">
        <f>IF(ISNUMBER(S20)=TRUE,RANK(S20,$S$8:$S$23),"")</f>
      </c>
    </row>
    <row r="21" spans="2:21" ht="13.5">
      <c r="B21" s="20"/>
      <c r="C21" s="28">
        <f>IF(ISNA(VLOOKUP(C22,'氏名'!$B$2:$D$60,2,0)),"",VLOOKUP(C22,'氏名'!$B$2:$D$60,2,0))</f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3"/>
    </row>
    <row r="22" spans="2:21" ht="25.5" customHeight="1">
      <c r="B22" s="6"/>
      <c r="C22" s="29">
        <f>IF(ISNA(VLOOKUP(A22,'氏名'!$A$2:$D$60,2,0)),"",VLOOKUP(A22,'氏名'!$A$2:$D$60,2,0))</f>
      </c>
      <c r="D22" s="7">
        <f>IF(ISNA(VLOOKUP(C22,'氏名'!$B$2:$D$60,3,0)),"",VLOOKUP(C22,'氏名'!$B$2:$D$60,3,0))</f>
      </c>
      <c r="E22" s="7"/>
      <c r="F22" s="7"/>
      <c r="G22" s="7"/>
      <c r="H22" s="7"/>
      <c r="I22" s="7"/>
      <c r="J22" s="7"/>
      <c r="K22" s="7">
        <f>IF(SUM(E22:J22)=0,"",SUM(E22:J22))</f>
      </c>
      <c r="L22" s="7"/>
      <c r="M22" s="7"/>
      <c r="N22" s="7"/>
      <c r="O22" s="7"/>
      <c r="P22" s="7"/>
      <c r="Q22" s="7"/>
      <c r="R22" s="7">
        <f>IF(SUM(L22:Q22)=0,"",SUM(L22:Q22))</f>
      </c>
      <c r="S22" s="7">
        <f>IF(SUM(R22,K22)=0,"",SUM(R22,K22))</f>
      </c>
      <c r="T22" s="17"/>
      <c r="U22" s="8">
        <f>IF(ISNUMBER(S22)=TRUE,RANK(S22,$S$8:$S$23),"")</f>
      </c>
    </row>
    <row r="23" spans="2:21" ht="13.5">
      <c r="B23" s="20"/>
      <c r="C23" s="28">
        <f>IF(ISNA(VLOOKUP(C24,'氏名'!$B$2:$D$60,2,0)),"",VLOOKUP(C24,'氏名'!$B$2:$D$60,2,0))</f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23"/>
    </row>
    <row r="24" spans="2:21" ht="25.5" customHeight="1">
      <c r="B24" s="6"/>
      <c r="C24" s="29">
        <f>IF(ISNA(VLOOKUP(A24,'氏名'!$A$2:$D$60,2,0)),"",VLOOKUP(A24,'氏名'!$A$2:$D$60,2,0))</f>
      </c>
      <c r="D24" s="7">
        <f>IF(ISNA(VLOOKUP(C24,'氏名'!$B$2:$D$60,3,0)),"",VLOOKUP(C24,'氏名'!$B$2:$D$60,3,0))</f>
      </c>
      <c r="E24" s="7"/>
      <c r="F24" s="7"/>
      <c r="G24" s="7"/>
      <c r="H24" s="7"/>
      <c r="I24" s="7"/>
      <c r="J24" s="7"/>
      <c r="K24" s="7">
        <f>IF(SUM(E24:J24)=0,"",SUM(E24:J24))</f>
      </c>
      <c r="L24" s="7"/>
      <c r="M24" s="7"/>
      <c r="N24" s="7"/>
      <c r="O24" s="7"/>
      <c r="P24" s="7"/>
      <c r="Q24" s="7"/>
      <c r="R24" s="7">
        <f>IF(SUM(L24:Q24)=0,"",SUM(L24:Q24))</f>
      </c>
      <c r="S24" s="7">
        <f>IF(SUM(R24,K24)=0,"",SUM(R24,K24))</f>
      </c>
      <c r="T24" s="17"/>
      <c r="U24" s="8">
        <f>IF(ISNUMBER(S24)=TRUE,RANK(S24,$S$8:$S$23),"")</f>
      </c>
    </row>
    <row r="25" spans="2:21" ht="13.5">
      <c r="B25" s="20"/>
      <c r="C25" s="28">
        <f>IF(ISNA(VLOOKUP(C26,'氏名'!$B$2:$D$60,2,0)),"",VLOOKUP(C26,'氏名'!$B$2:$D$60,2,0))</f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3"/>
    </row>
    <row r="26" spans="2:21" ht="25.5" customHeight="1">
      <c r="B26" s="6"/>
      <c r="C26" s="29">
        <f>IF(ISNA(VLOOKUP(A26,'氏名'!$A$2:$D$60,2,0)),"",VLOOKUP(A26,'氏名'!$A$2:$D$60,2,0))</f>
      </c>
      <c r="D26" s="7">
        <f>IF(ISNA(VLOOKUP(C26,'氏名'!$B$2:$D$60,3,0)),"",VLOOKUP(C26,'氏名'!$B$2:$D$60,3,0))</f>
      </c>
      <c r="E26" s="7"/>
      <c r="F26" s="7"/>
      <c r="G26" s="7"/>
      <c r="H26" s="7"/>
      <c r="I26" s="7"/>
      <c r="J26" s="7"/>
      <c r="K26" s="7">
        <f>IF(SUM(E26:J26)=0,"",SUM(E26:J26))</f>
      </c>
      <c r="L26" s="7"/>
      <c r="M26" s="7"/>
      <c r="N26" s="7"/>
      <c r="O26" s="7"/>
      <c r="P26" s="7"/>
      <c r="Q26" s="7"/>
      <c r="R26" s="7">
        <f>IF(SUM(L26:Q26)=0,"",SUM(L26:Q26))</f>
      </c>
      <c r="S26" s="7">
        <f>IF(SUM(R26,K26)=0,"",SUM(R26,K26))</f>
      </c>
      <c r="T26" s="17"/>
      <c r="U26" s="8">
        <f>IF(ISNUMBER(S26)=TRUE,RANK(S26,$S$8:$S$23),"")</f>
      </c>
    </row>
    <row r="27" spans="2:21" ht="13.5">
      <c r="B27" s="20"/>
      <c r="C27" s="28">
        <f>IF(ISNA(VLOOKUP(C28,'氏名'!$B$2:$D$60,2,0)),"",VLOOKUP(C28,'氏名'!$B$2:$D$60,2,0))</f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3"/>
    </row>
    <row r="28" spans="2:21" ht="25.5" customHeight="1">
      <c r="B28" s="6"/>
      <c r="C28" s="29">
        <f>IF(ISNA(VLOOKUP(A28,'氏名'!$A$2:$D$60,2,0)),"",VLOOKUP(A28,'氏名'!$A$2:$D$60,2,0))</f>
      </c>
      <c r="D28" s="7">
        <f>IF(ISNA(VLOOKUP(C28,'氏名'!$B$2:$D$60,3,0)),"",VLOOKUP(C28,'氏名'!$B$2:$D$60,3,0))</f>
      </c>
      <c r="E28" s="7"/>
      <c r="F28" s="7"/>
      <c r="G28" s="7"/>
      <c r="H28" s="7"/>
      <c r="I28" s="7"/>
      <c r="J28" s="7"/>
      <c r="K28" s="7">
        <f>IF(SUM(E28:J28)=0,"",SUM(E28:J28))</f>
      </c>
      <c r="L28" s="7"/>
      <c r="M28" s="7"/>
      <c r="N28" s="7"/>
      <c r="O28" s="7"/>
      <c r="P28" s="7"/>
      <c r="Q28" s="7"/>
      <c r="R28" s="7">
        <f>IF(SUM(L28:Q28)=0,"",SUM(L28:Q28))</f>
      </c>
      <c r="S28" s="7">
        <f>IF(SUM(R28,K28)=0,"",SUM(R28,K28))</f>
      </c>
      <c r="T28" s="17"/>
      <c r="U28" s="8">
        <f>IF(ISNUMBER(S28)=TRUE,RANK(S28,$S$8:$S$23),"")</f>
      </c>
    </row>
    <row r="29" spans="2:21" ht="13.5">
      <c r="B29" s="20"/>
      <c r="C29" s="28">
        <f>IF(ISNA(VLOOKUP(C30,'氏名'!$B$2:$D$60,2,0)),"",VLOOKUP(C30,'氏名'!$B$2:$D$60,2,0))</f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3"/>
    </row>
    <row r="30" spans="2:21" ht="25.5" customHeight="1" thickBot="1">
      <c r="B30" s="30"/>
      <c r="C30" s="35">
        <f>IF(ISNA(VLOOKUP(A30,'氏名'!$A$2:$D$60,2,0)),"",VLOOKUP(A30,'氏名'!$A$2:$D$60,2,0))</f>
      </c>
      <c r="D30" s="10">
        <f>IF(ISNA(VLOOKUP(C30,'氏名'!$B$2:$D$60,3,0)),"",VLOOKUP(C30,'氏名'!$B$2:$D$60,3,0))</f>
      </c>
      <c r="E30" s="10"/>
      <c r="F30" s="10"/>
      <c r="G30" s="10"/>
      <c r="H30" s="10"/>
      <c r="I30" s="10"/>
      <c r="J30" s="10"/>
      <c r="K30" s="10">
        <f>IF(SUM(E30:J30)=0,"",SUM(E30:J30))</f>
      </c>
      <c r="L30" s="10"/>
      <c r="M30" s="10"/>
      <c r="N30" s="10"/>
      <c r="O30" s="10"/>
      <c r="P30" s="10"/>
      <c r="Q30" s="10"/>
      <c r="R30" s="10">
        <f>IF(SUM(L30:Q30)=0,"",SUM(L30:Q30))</f>
      </c>
      <c r="S30" s="10">
        <f>IF(SUM(R30,K30)=0,"",SUM(R30,K30))</f>
      </c>
      <c r="T30" s="18"/>
      <c r="U30" s="31">
        <f>IF(ISNUMBER(S30)=TRUE,RANK(S30,$S$8:$S$23),"")</f>
      </c>
    </row>
  </sheetData>
  <mergeCells count="11">
    <mergeCell ref="N2:R2"/>
    <mergeCell ref="R5:R6"/>
    <mergeCell ref="S5:S6"/>
    <mergeCell ref="U5:U6"/>
    <mergeCell ref="L5:Q5"/>
    <mergeCell ref="T5:T6"/>
    <mergeCell ref="D5:D6"/>
    <mergeCell ref="B5:B6"/>
    <mergeCell ref="N3:R3"/>
    <mergeCell ref="K5:K6"/>
    <mergeCell ref="E5:J5"/>
  </mergeCells>
  <printOptions/>
  <pageMargins left="0.75" right="0.41" top="0.59" bottom="0.52" header="0.512" footer="0.36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zoomScale="70" zoomScaleNormal="70" workbookViewId="0" topLeftCell="A1">
      <selection activeCell="C8" sqref="C8"/>
    </sheetView>
  </sheetViews>
  <sheetFormatPr defaultColWidth="9.00390625" defaultRowHeight="13.5"/>
  <cols>
    <col min="2" max="2" width="6.625" style="0" customWidth="1"/>
    <col min="3" max="3" width="18.50390625" style="0" customWidth="1"/>
    <col min="4" max="4" width="17.875" style="0" customWidth="1"/>
    <col min="5" max="10" width="4.375" style="0" customWidth="1"/>
    <col min="11" max="11" width="6.875" style="0" customWidth="1"/>
    <col min="12" max="17" width="4.375" style="0" customWidth="1"/>
    <col min="18" max="19" width="6.875" style="0" customWidth="1"/>
    <col min="20" max="20" width="5.25390625" style="0" customWidth="1"/>
    <col min="21" max="21" width="7.75390625" style="0" customWidth="1"/>
  </cols>
  <sheetData>
    <row r="1" ht="13.5">
      <c r="N1" s="12" t="s">
        <v>82</v>
      </c>
    </row>
    <row r="2" spans="13:20" ht="21" customHeight="1">
      <c r="M2" s="5" t="s">
        <v>77</v>
      </c>
      <c r="N2" s="36">
        <v>37836</v>
      </c>
      <c r="O2" s="36"/>
      <c r="P2" s="36"/>
      <c r="Q2" s="36"/>
      <c r="R2" s="36"/>
      <c r="S2" s="5"/>
      <c r="T2" s="1"/>
    </row>
    <row r="3" spans="2:20" ht="31.5" customHeight="1">
      <c r="B3" s="25" t="s">
        <v>75</v>
      </c>
      <c r="C3" s="24" t="str">
        <f>VLOOKUP(N2,'大会名'!A2:C13,2,FALSE)</f>
        <v>第26回体協理事長杯争奪大会</v>
      </c>
      <c r="D3" s="5"/>
      <c r="F3" s="25" t="s">
        <v>79</v>
      </c>
      <c r="G3" s="5"/>
      <c r="H3" s="5" t="s">
        <v>163</v>
      </c>
      <c r="I3" s="5"/>
      <c r="J3" s="5" t="s">
        <v>83</v>
      </c>
      <c r="M3" s="11" t="s">
        <v>76</v>
      </c>
      <c r="N3" s="46" t="str">
        <f>VLOOKUP(N2,'大会名'!A2:C13,3,FALSE)</f>
        <v>豊橋市武道館</v>
      </c>
      <c r="O3" s="46"/>
      <c r="P3" s="46"/>
      <c r="Q3" s="46"/>
      <c r="R3" s="46"/>
      <c r="S3" s="11"/>
      <c r="T3" s="1"/>
    </row>
    <row r="4" spans="3:4" ht="14.25" customHeight="1" thickBot="1">
      <c r="C4" s="1"/>
      <c r="D4" s="1"/>
    </row>
    <row r="5" spans="1:21" ht="13.5">
      <c r="A5" s="12" t="s">
        <v>80</v>
      </c>
      <c r="B5" s="44" t="s">
        <v>73</v>
      </c>
      <c r="C5" s="27" t="s">
        <v>143</v>
      </c>
      <c r="D5" s="37" t="s">
        <v>68</v>
      </c>
      <c r="E5" s="41" t="s">
        <v>168</v>
      </c>
      <c r="F5" s="41"/>
      <c r="G5" s="41"/>
      <c r="H5" s="41"/>
      <c r="I5" s="41"/>
      <c r="J5" s="41"/>
      <c r="K5" s="37" t="s">
        <v>70</v>
      </c>
      <c r="L5" s="41" t="s">
        <v>169</v>
      </c>
      <c r="M5" s="41"/>
      <c r="N5" s="41"/>
      <c r="O5" s="41"/>
      <c r="P5" s="41"/>
      <c r="Q5" s="41"/>
      <c r="R5" s="37" t="s">
        <v>70</v>
      </c>
      <c r="S5" s="37" t="s">
        <v>72</v>
      </c>
      <c r="T5" s="47" t="s">
        <v>144</v>
      </c>
      <c r="U5" s="42" t="s">
        <v>95</v>
      </c>
    </row>
    <row r="6" spans="1:21" ht="14.25" thickBot="1">
      <c r="A6" t="s">
        <v>145</v>
      </c>
      <c r="B6" s="45"/>
      <c r="C6" s="19" t="s">
        <v>124</v>
      </c>
      <c r="D6" s="38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38"/>
      <c r="L6" s="9">
        <v>1</v>
      </c>
      <c r="M6" s="9">
        <v>2</v>
      </c>
      <c r="N6" s="9">
        <v>3</v>
      </c>
      <c r="O6" s="9">
        <v>4</v>
      </c>
      <c r="P6" s="9">
        <v>5</v>
      </c>
      <c r="Q6" s="9">
        <v>6</v>
      </c>
      <c r="R6" s="38"/>
      <c r="S6" s="38"/>
      <c r="T6" s="48"/>
      <c r="U6" s="43"/>
    </row>
    <row r="7" spans="2:21" ht="14.25" thickTop="1">
      <c r="B7" s="20"/>
      <c r="C7" s="26" t="str">
        <f>IF(ISNA(VLOOKUP(C8,'氏名'!$B$2:$D$60,2,0)),"",VLOOKUP(C8,'氏名'!$B$2:$D$60,2,0))</f>
        <v>ｲﾄｳ ｹﾝｼﾞ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23"/>
    </row>
    <row r="8" spans="1:21" ht="25.5" customHeight="1">
      <c r="A8">
        <v>135</v>
      </c>
      <c r="B8" s="6" t="s">
        <v>164</v>
      </c>
      <c r="C8" s="29" t="str">
        <f>IF(ISNA(VLOOKUP(A8,'氏名'!$A$2:$D$60,2,0)),"",VLOOKUP(A8,'氏名'!$A$2:$D$60,2,0))</f>
        <v>伊藤　健二</v>
      </c>
      <c r="D8" s="7" t="str">
        <f>IF(ISNA(VLOOKUP(C8,'氏名'!$B$2:$D$60,3,0)),"",VLOOKUP(C8,'氏名'!$B$2:$D$60,3,0))</f>
        <v>飯村北</v>
      </c>
      <c r="E8" s="7">
        <v>33</v>
      </c>
      <c r="F8" s="7">
        <v>27</v>
      </c>
      <c r="G8" s="7">
        <v>19</v>
      </c>
      <c r="H8" s="7">
        <v>38</v>
      </c>
      <c r="I8" s="7">
        <v>40</v>
      </c>
      <c r="J8" s="7">
        <v>40</v>
      </c>
      <c r="K8" s="7">
        <f>IF(SUM(E8:J8)=0,"",SUM(E8:J8))</f>
        <v>197</v>
      </c>
      <c r="L8" s="7">
        <v>37</v>
      </c>
      <c r="M8" s="7">
        <v>39</v>
      </c>
      <c r="N8" s="7">
        <v>27</v>
      </c>
      <c r="O8" s="7">
        <v>44</v>
      </c>
      <c r="P8" s="7">
        <v>37</v>
      </c>
      <c r="Q8" s="7">
        <v>37</v>
      </c>
      <c r="R8" s="7">
        <f>IF(SUM(L8:Q8)=0,"",SUM(L8:Q8))</f>
        <v>221</v>
      </c>
      <c r="S8" s="7">
        <f>IF(SUM(R8,K8)=0,"",SUM(R8,K8))</f>
        <v>418</v>
      </c>
      <c r="T8" s="17"/>
      <c r="U8" s="8">
        <f>IF(ISNUMBER(S8)=TRUE,RANK(S8,$S$8:$S$23),"")</f>
        <v>1</v>
      </c>
    </row>
    <row r="9" spans="2:21" ht="13.5">
      <c r="B9" s="20"/>
      <c r="C9" s="28" t="str">
        <f>IF(ISNA(VLOOKUP(C10,'氏名'!$B$2:$D$60,2,0)),"",VLOOKUP(C10,'氏名'!$B$2:$D$60,2,0))</f>
        <v>ﾋｺｻｶ ｹﾝｼﾞ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  <c r="U9" s="23"/>
    </row>
    <row r="10" spans="1:21" ht="25.5" customHeight="1">
      <c r="A10">
        <v>136</v>
      </c>
      <c r="B10" s="6" t="s">
        <v>165</v>
      </c>
      <c r="C10" s="29" t="str">
        <f>IF(ISNA(VLOOKUP(A10,'氏名'!$A$2:$D$60,2,0)),"",VLOOKUP(A10,'氏名'!$A$2:$D$60,2,0))</f>
        <v>彦坂　健次</v>
      </c>
      <c r="D10" s="7" t="str">
        <f>IF(ISNA(VLOOKUP(C10,'氏名'!$B$2:$D$60,3,0)),"",VLOOKUP(C10,'氏名'!$B$2:$D$60,3,0))</f>
        <v>花田三番町</v>
      </c>
      <c r="E10" s="7">
        <v>2</v>
      </c>
      <c r="F10" s="7">
        <v>7</v>
      </c>
      <c r="G10" s="7">
        <v>13</v>
      </c>
      <c r="H10" s="7">
        <v>0</v>
      </c>
      <c r="I10" s="7">
        <v>10</v>
      </c>
      <c r="J10" s="7">
        <v>17</v>
      </c>
      <c r="K10" s="7">
        <f>IF(SUM(E10:J10)=0,"",SUM(E10:J10))</f>
        <v>49</v>
      </c>
      <c r="L10" s="7">
        <v>33</v>
      </c>
      <c r="M10" s="7">
        <v>21</v>
      </c>
      <c r="N10" s="7">
        <v>9</v>
      </c>
      <c r="O10" s="7">
        <v>9</v>
      </c>
      <c r="P10" s="7">
        <v>27</v>
      </c>
      <c r="Q10" s="7">
        <v>23</v>
      </c>
      <c r="R10" s="7">
        <f>IF(SUM(L10:Q10)=0,"",SUM(L10:Q10))</f>
        <v>122</v>
      </c>
      <c r="S10" s="7">
        <f>IF(SUM(R10,K10)=0,"",SUM(R10,K10))</f>
        <v>171</v>
      </c>
      <c r="T10" s="17"/>
      <c r="U10" s="8">
        <f>IF(ISNUMBER(S10)=TRUE,RANK(S10,$S$8:$S$23),"")</f>
        <v>4</v>
      </c>
    </row>
    <row r="11" spans="2:21" ht="13.5">
      <c r="B11" s="20"/>
      <c r="C11" s="28" t="str">
        <f>IF(ISNA(VLOOKUP(C12,'氏名'!$B$2:$D$60,2,0)),"",VLOOKUP(C12,'氏名'!$B$2:$D$60,2,0))</f>
        <v>ｽｽﾞｷ ﾏｻﾐ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3"/>
    </row>
    <row r="12" spans="1:21" ht="25.5" customHeight="1">
      <c r="A12">
        <v>137</v>
      </c>
      <c r="B12" s="6" t="s">
        <v>166</v>
      </c>
      <c r="C12" s="29" t="str">
        <f>IF(ISNA(VLOOKUP(A12,'氏名'!$A$2:$D$60,2,0)),"",VLOOKUP(A12,'氏名'!$A$2:$D$60,2,0))</f>
        <v>鈴木　政己</v>
      </c>
      <c r="D12" s="7" t="str">
        <f>IF(ISNA(VLOOKUP(C12,'氏名'!$B$2:$D$60,3,0)),"",VLOOKUP(C12,'氏名'!$B$2:$D$60,3,0))</f>
        <v>中野町</v>
      </c>
      <c r="E12" s="7">
        <v>10</v>
      </c>
      <c r="F12" s="7">
        <v>14</v>
      </c>
      <c r="G12" s="7">
        <v>5</v>
      </c>
      <c r="H12" s="7">
        <v>19</v>
      </c>
      <c r="I12" s="7">
        <v>17</v>
      </c>
      <c r="J12" s="7">
        <v>10</v>
      </c>
      <c r="K12" s="7">
        <f>IF(SUM(E12:J12)=0,"",SUM(E12:J12))</f>
        <v>75</v>
      </c>
      <c r="L12" s="7">
        <v>27</v>
      </c>
      <c r="M12" s="7">
        <v>28</v>
      </c>
      <c r="N12" s="7">
        <v>28</v>
      </c>
      <c r="O12" s="7">
        <v>20</v>
      </c>
      <c r="P12" s="7">
        <v>29</v>
      </c>
      <c r="Q12" s="7">
        <v>31</v>
      </c>
      <c r="R12" s="7">
        <f>IF(SUM(L12:Q12)=0,"",SUM(L12:Q12))</f>
        <v>163</v>
      </c>
      <c r="S12" s="7">
        <f>IF(SUM(R12,K12)=0,"",SUM(R12,K12))</f>
        <v>238</v>
      </c>
      <c r="T12" s="17"/>
      <c r="U12" s="8">
        <f>IF(ISNUMBER(S12)=TRUE,RANK(S12,$S$8:$S$23),"")</f>
        <v>3</v>
      </c>
    </row>
    <row r="13" spans="2:21" ht="13.5">
      <c r="B13" s="20"/>
      <c r="C13" s="28" t="str">
        <f>IF(ISNA(VLOOKUP(C14,'氏名'!$B$2:$D$60,2,0)),"",VLOOKUP(C14,'氏名'!$B$2:$D$60,2,0))</f>
        <v>ﾀｹｳﾁ ｼｹﾞﾕｷ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3"/>
    </row>
    <row r="14" spans="1:21" ht="25.5" customHeight="1">
      <c r="A14">
        <v>138</v>
      </c>
      <c r="B14" s="6" t="s">
        <v>167</v>
      </c>
      <c r="C14" s="29" t="str">
        <f>IF(ISNA(VLOOKUP(A14,'氏名'!$A$2:$D$60,2,0)),"",VLOOKUP(A14,'氏名'!$A$2:$D$60,2,0))</f>
        <v>竹内　重行</v>
      </c>
      <c r="D14" s="7" t="str">
        <f>IF(ISNA(VLOOKUP(C14,'氏名'!$B$2:$D$60,3,0)),"",VLOOKUP(C14,'氏名'!$B$2:$D$60,3,0))</f>
        <v>豊清町</v>
      </c>
      <c r="E14" s="7">
        <v>11</v>
      </c>
      <c r="F14" s="7">
        <v>10</v>
      </c>
      <c r="G14" s="7">
        <v>13</v>
      </c>
      <c r="H14" s="7">
        <v>17</v>
      </c>
      <c r="I14" s="7">
        <v>27</v>
      </c>
      <c r="J14" s="7">
        <v>11</v>
      </c>
      <c r="K14" s="7">
        <f>IF(SUM(E14:J14)=0,"",SUM(E14:J14))</f>
        <v>89</v>
      </c>
      <c r="L14" s="7">
        <v>24</v>
      </c>
      <c r="M14" s="7">
        <v>32</v>
      </c>
      <c r="N14" s="7">
        <v>27</v>
      </c>
      <c r="O14" s="7">
        <v>40</v>
      </c>
      <c r="P14" s="7">
        <v>39</v>
      </c>
      <c r="Q14" s="7">
        <v>40</v>
      </c>
      <c r="R14" s="7">
        <f>IF(SUM(L14:Q14)=0,"",SUM(L14:Q14))</f>
        <v>202</v>
      </c>
      <c r="S14" s="7">
        <f>IF(SUM(R14,K14)=0,"",SUM(R14,K14))</f>
        <v>291</v>
      </c>
      <c r="T14" s="17">
        <v>1</v>
      </c>
      <c r="U14" s="8">
        <f>IF(ISNUMBER(S14)=TRUE,RANK(S14,$S$8:$S$23),"")</f>
        <v>2</v>
      </c>
    </row>
    <row r="15" spans="2:21" ht="13.5">
      <c r="B15" s="20"/>
      <c r="C15" s="28">
        <f>IF(ISNA(VLOOKUP(C16,'氏名'!$B$2:$D$60,2,0)),"",VLOOKUP(C16,'氏名'!$B$2:$D$60,2,0))</f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3"/>
    </row>
    <row r="16" spans="2:21" ht="25.5" customHeight="1">
      <c r="B16" s="6"/>
      <c r="C16" s="29">
        <f>IF(ISNA(VLOOKUP(A16,'氏名'!$A$2:$D$60,2,0)),"",VLOOKUP(A16,'氏名'!$A$2:$D$60,2,0))</f>
      </c>
      <c r="D16" s="7">
        <f>IF(ISNA(VLOOKUP(C16,'氏名'!$B$2:$D$60,3,0)),"",VLOOKUP(C16,'氏名'!$B$2:$D$60,3,0))</f>
      </c>
      <c r="E16" s="7"/>
      <c r="F16" s="7"/>
      <c r="G16" s="7"/>
      <c r="H16" s="7"/>
      <c r="I16" s="7"/>
      <c r="J16" s="7"/>
      <c r="K16" s="7">
        <f>IF(SUM(E16:J16)=0,"",SUM(E16:J16))</f>
      </c>
      <c r="L16" s="7"/>
      <c r="M16" s="7"/>
      <c r="N16" s="7"/>
      <c r="O16" s="7"/>
      <c r="P16" s="7"/>
      <c r="Q16" s="7"/>
      <c r="R16" s="7">
        <f>IF(SUM(L16:Q16)=0,"",SUM(L16:Q16))</f>
      </c>
      <c r="S16" s="7">
        <f>IF(SUM(R16,K16)=0,"",SUM(R16,K16))</f>
      </c>
      <c r="T16" s="17"/>
      <c r="U16" s="8">
        <f>IF(ISNUMBER(S16)=TRUE,RANK(S16,$S$8:$S$23),"")</f>
      </c>
    </row>
    <row r="17" spans="2:21" ht="13.5">
      <c r="B17" s="20"/>
      <c r="C17" s="28">
        <f>IF(ISNA(VLOOKUP(C18,'氏名'!$B$2:$D$60,2,0)),"",VLOOKUP(C18,'氏名'!$B$2:$D$60,2,0))</f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23"/>
    </row>
    <row r="18" spans="2:21" ht="25.5" customHeight="1">
      <c r="B18" s="6"/>
      <c r="C18" s="29">
        <f>IF(ISNA(VLOOKUP(A18,'氏名'!$A$2:$D$60,2,0)),"",VLOOKUP(A18,'氏名'!$A$2:$D$60,2,0))</f>
      </c>
      <c r="D18" s="7">
        <f>IF(ISNA(VLOOKUP(C18,'氏名'!$B$2:$D$60,3,0)),"",VLOOKUP(C18,'氏名'!$B$2:$D$60,3,0))</f>
      </c>
      <c r="E18" s="7"/>
      <c r="F18" s="7"/>
      <c r="G18" s="7"/>
      <c r="H18" s="7"/>
      <c r="I18" s="7"/>
      <c r="J18" s="7"/>
      <c r="K18" s="7">
        <f>IF(SUM(E18:J18)=0,"",SUM(E18:J18))</f>
      </c>
      <c r="L18" s="7"/>
      <c r="M18" s="7"/>
      <c r="N18" s="7"/>
      <c r="O18" s="7"/>
      <c r="P18" s="7"/>
      <c r="Q18" s="7"/>
      <c r="R18" s="7">
        <f>IF(SUM(L18:Q18)=0,"",SUM(L18:Q18))</f>
      </c>
      <c r="S18" s="7">
        <f>IF(SUM(R18,K18)=0,"",SUM(R18,K18))</f>
      </c>
      <c r="T18" s="17"/>
      <c r="U18" s="8">
        <f>IF(ISNUMBER(S18)=TRUE,RANK(S18,$S$8:$S$23),"")</f>
      </c>
    </row>
    <row r="19" spans="2:21" ht="13.5">
      <c r="B19" s="20"/>
      <c r="C19" s="28">
        <f>IF(ISNA(VLOOKUP(C20,'氏名'!$B$2:$D$60,2,0)),"",VLOOKUP(C20,'氏名'!$B$2:$D$60,2,0))</f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3"/>
    </row>
    <row r="20" spans="2:21" ht="25.5" customHeight="1">
      <c r="B20" s="6"/>
      <c r="C20" s="29">
        <f>IF(ISNA(VLOOKUP(A20,'氏名'!$A$2:$D$60,2,0)),"",VLOOKUP(A20,'氏名'!$A$2:$D$60,2,0))</f>
      </c>
      <c r="D20" s="7">
        <f>IF(ISNA(VLOOKUP(C20,'氏名'!$B$2:$D$60,3,0)),"",VLOOKUP(C20,'氏名'!$B$2:$D$60,3,0))</f>
      </c>
      <c r="E20" s="7"/>
      <c r="F20" s="7"/>
      <c r="G20" s="7"/>
      <c r="H20" s="7"/>
      <c r="I20" s="7"/>
      <c r="J20" s="7"/>
      <c r="K20" s="7">
        <f>IF(SUM(E20:J20)=0,"",SUM(E20:J20))</f>
      </c>
      <c r="L20" s="7"/>
      <c r="M20" s="7"/>
      <c r="N20" s="7"/>
      <c r="O20" s="7"/>
      <c r="P20" s="7"/>
      <c r="Q20" s="7"/>
      <c r="R20" s="7">
        <f>IF(SUM(L20:Q20)=0,"",SUM(L20:Q20))</f>
      </c>
      <c r="S20" s="7">
        <f>IF(SUM(R20,K20)=0,"",SUM(R20,K20))</f>
      </c>
      <c r="T20" s="17"/>
      <c r="U20" s="8">
        <f>IF(ISNUMBER(S20)=TRUE,RANK(S20,$S$8:$S$23),"")</f>
      </c>
    </row>
    <row r="21" spans="2:21" ht="13.5">
      <c r="B21" s="20"/>
      <c r="C21" s="28">
        <f>IF(ISNA(VLOOKUP(C22,'氏名'!$B$2:$D$60,2,0)),"",VLOOKUP(C22,'氏名'!$B$2:$D$60,2,0))</f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3"/>
    </row>
    <row r="22" spans="2:21" ht="25.5" customHeight="1">
      <c r="B22" s="6"/>
      <c r="C22" s="29">
        <f>IF(ISNA(VLOOKUP(A22,'氏名'!$A$2:$D$60,2,0)),"",VLOOKUP(A22,'氏名'!$A$2:$D$60,2,0))</f>
      </c>
      <c r="D22" s="7">
        <f>IF(ISNA(VLOOKUP(C22,'氏名'!$B$2:$D$60,3,0)),"",VLOOKUP(C22,'氏名'!$B$2:$D$60,3,0))</f>
      </c>
      <c r="E22" s="7"/>
      <c r="F22" s="7"/>
      <c r="G22" s="7"/>
      <c r="H22" s="7"/>
      <c r="I22" s="7"/>
      <c r="J22" s="7"/>
      <c r="K22" s="7">
        <f>IF(SUM(E22:J22)=0,"",SUM(E22:J22))</f>
      </c>
      <c r="L22" s="7"/>
      <c r="M22" s="7"/>
      <c r="N22" s="7"/>
      <c r="O22" s="7"/>
      <c r="P22" s="7"/>
      <c r="Q22" s="7"/>
      <c r="R22" s="7">
        <f>IF(SUM(L22:Q22)=0,"",SUM(L22:Q22))</f>
      </c>
      <c r="S22" s="7">
        <f>IF(SUM(R22,K22)=0,"",SUM(R22,K22))</f>
      </c>
      <c r="T22" s="17"/>
      <c r="U22" s="8">
        <f>IF(ISNUMBER(S22)=TRUE,RANK(S22,$S$8:$S$23),"")</f>
      </c>
    </row>
    <row r="23" spans="2:21" ht="13.5">
      <c r="B23" s="20"/>
      <c r="C23" s="28">
        <f>IF(ISNA(VLOOKUP(C24,'氏名'!$B$2:$D$60,2,0)),"",VLOOKUP(C24,'氏名'!$B$2:$D$60,2,0))</f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23"/>
    </row>
    <row r="24" spans="2:21" ht="25.5" customHeight="1">
      <c r="B24" s="6"/>
      <c r="C24" s="29">
        <f>IF(ISNA(VLOOKUP(A24,'氏名'!$A$2:$D$60,2,0)),"",VLOOKUP(A24,'氏名'!$A$2:$D$60,2,0))</f>
      </c>
      <c r="D24" s="7">
        <f>IF(ISNA(VLOOKUP(C24,'氏名'!$B$2:$D$60,3,0)),"",VLOOKUP(C24,'氏名'!$B$2:$D$60,3,0))</f>
      </c>
      <c r="E24" s="7"/>
      <c r="F24" s="7"/>
      <c r="G24" s="7"/>
      <c r="H24" s="7"/>
      <c r="I24" s="7"/>
      <c r="J24" s="7"/>
      <c r="K24" s="7">
        <f>IF(SUM(E24:J24)=0,"",SUM(E24:J24))</f>
      </c>
      <c r="L24" s="7"/>
      <c r="M24" s="7"/>
      <c r="N24" s="7"/>
      <c r="O24" s="7"/>
      <c r="P24" s="7"/>
      <c r="Q24" s="7"/>
      <c r="R24" s="7">
        <f>IF(SUM(L24:Q24)=0,"",SUM(L24:Q24))</f>
      </c>
      <c r="S24" s="7">
        <f>IF(SUM(R24,K24)=0,"",SUM(R24,K24))</f>
      </c>
      <c r="T24" s="17"/>
      <c r="U24" s="8">
        <f>IF(ISNUMBER(S24)=TRUE,RANK(S24,$S$8:$S$23),"")</f>
      </c>
    </row>
    <row r="25" spans="2:21" ht="13.5">
      <c r="B25" s="20"/>
      <c r="C25" s="28">
        <f>IF(ISNA(VLOOKUP(C26,'氏名'!$B$2:$D$60,2,0)),"",VLOOKUP(C26,'氏名'!$B$2:$D$60,2,0))</f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3"/>
    </row>
    <row r="26" spans="2:21" ht="25.5" customHeight="1">
      <c r="B26" s="6"/>
      <c r="C26" s="29">
        <f>IF(ISNA(VLOOKUP(A26,'氏名'!$A$2:$D$60,2,0)),"",VLOOKUP(A26,'氏名'!$A$2:$D$60,2,0))</f>
      </c>
      <c r="D26" s="7">
        <f>IF(ISNA(VLOOKUP(C26,'氏名'!$B$2:$D$60,3,0)),"",VLOOKUP(C26,'氏名'!$B$2:$D$60,3,0))</f>
      </c>
      <c r="E26" s="7"/>
      <c r="F26" s="7"/>
      <c r="G26" s="7"/>
      <c r="H26" s="7"/>
      <c r="I26" s="7"/>
      <c r="J26" s="7"/>
      <c r="K26" s="7">
        <f>IF(SUM(E26:J26)=0,"",SUM(E26:J26))</f>
      </c>
      <c r="L26" s="7"/>
      <c r="M26" s="7"/>
      <c r="N26" s="7"/>
      <c r="O26" s="7"/>
      <c r="P26" s="7"/>
      <c r="Q26" s="7"/>
      <c r="R26" s="7">
        <f>IF(SUM(L26:Q26)=0,"",SUM(L26:Q26))</f>
      </c>
      <c r="S26" s="7">
        <f>IF(SUM(R26,K26)=0,"",SUM(R26,K26))</f>
      </c>
      <c r="T26" s="17"/>
      <c r="U26" s="8">
        <f>IF(ISNUMBER(S26)=TRUE,RANK(S26,$S$8:$S$23),"")</f>
      </c>
    </row>
    <row r="27" spans="2:21" ht="13.5">
      <c r="B27" s="20"/>
      <c r="C27" s="28">
        <f>IF(ISNA(VLOOKUP(C28,'氏名'!$B$2:$D$60,2,0)),"",VLOOKUP(C28,'氏名'!$B$2:$D$60,2,0))</f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3"/>
    </row>
    <row r="28" spans="2:21" ht="25.5" customHeight="1">
      <c r="B28" s="6"/>
      <c r="C28" s="29">
        <f>IF(ISNA(VLOOKUP(A28,'氏名'!$A$2:$D$60,2,0)),"",VLOOKUP(A28,'氏名'!$A$2:$D$60,2,0))</f>
      </c>
      <c r="D28" s="7">
        <f>IF(ISNA(VLOOKUP(C28,'氏名'!$B$2:$D$60,3,0)),"",VLOOKUP(C28,'氏名'!$B$2:$D$60,3,0))</f>
      </c>
      <c r="E28" s="7"/>
      <c r="F28" s="7"/>
      <c r="G28" s="7"/>
      <c r="H28" s="7"/>
      <c r="I28" s="7"/>
      <c r="J28" s="7"/>
      <c r="K28" s="7">
        <f>IF(SUM(E28:J28)=0,"",SUM(E28:J28))</f>
      </c>
      <c r="L28" s="7"/>
      <c r="M28" s="7"/>
      <c r="N28" s="7"/>
      <c r="O28" s="7"/>
      <c r="P28" s="7"/>
      <c r="Q28" s="7"/>
      <c r="R28" s="7">
        <f>IF(SUM(L28:Q28)=0,"",SUM(L28:Q28))</f>
      </c>
      <c r="S28" s="7">
        <f>IF(SUM(R28,K28)=0,"",SUM(R28,K28))</f>
      </c>
      <c r="T28" s="17"/>
      <c r="U28" s="8">
        <f>IF(ISNUMBER(S28)=TRUE,RANK(S28,$S$8:$S$23),"")</f>
      </c>
    </row>
    <row r="29" spans="2:21" ht="13.5">
      <c r="B29" s="20"/>
      <c r="C29" s="28">
        <f>IF(ISNA(VLOOKUP(C30,'氏名'!$B$2:$D$60,2,0)),"",VLOOKUP(C30,'氏名'!$B$2:$D$60,2,0))</f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3"/>
    </row>
    <row r="30" spans="2:21" ht="25.5" customHeight="1" thickBot="1">
      <c r="B30" s="30"/>
      <c r="C30" s="35">
        <f>IF(ISNA(VLOOKUP(A30,'氏名'!$A$2:$D$60,2,0)),"",VLOOKUP(A30,'氏名'!$A$2:$D$60,2,0))</f>
      </c>
      <c r="D30" s="10">
        <f>IF(ISNA(VLOOKUP(C30,'氏名'!$B$2:$D$60,3,0)),"",VLOOKUP(C30,'氏名'!$B$2:$D$60,3,0))</f>
      </c>
      <c r="E30" s="10"/>
      <c r="F30" s="10"/>
      <c r="G30" s="10"/>
      <c r="H30" s="10"/>
      <c r="I30" s="10"/>
      <c r="J30" s="10"/>
      <c r="K30" s="10">
        <f>IF(SUM(E30:J30)=0,"",SUM(E30:J30))</f>
      </c>
      <c r="L30" s="10"/>
      <c r="M30" s="10"/>
      <c r="N30" s="10"/>
      <c r="O30" s="10"/>
      <c r="P30" s="10"/>
      <c r="Q30" s="10"/>
      <c r="R30" s="10">
        <f>IF(SUM(L30:Q30)=0,"",SUM(L30:Q30))</f>
      </c>
      <c r="S30" s="10">
        <f>IF(SUM(R30,K30)=0,"",SUM(R30,K30))</f>
      </c>
      <c r="T30" s="18"/>
      <c r="U30" s="31">
        <f>IF(ISNUMBER(S30)=TRUE,RANK(S30,$S$8:$S$23),"")</f>
      </c>
    </row>
  </sheetData>
  <mergeCells count="11">
    <mergeCell ref="D5:D6"/>
    <mergeCell ref="B5:B6"/>
    <mergeCell ref="N3:R3"/>
    <mergeCell ref="K5:K6"/>
    <mergeCell ref="E5:J5"/>
    <mergeCell ref="N2:R2"/>
    <mergeCell ref="R5:R6"/>
    <mergeCell ref="S5:S6"/>
    <mergeCell ref="U5:U6"/>
    <mergeCell ref="L5:Q5"/>
    <mergeCell ref="T5:T6"/>
  </mergeCells>
  <printOptions/>
  <pageMargins left="0.75" right="0.41" top="0.59" bottom="0.52" header="0.512" footer="0.36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="70" zoomScaleNormal="70" workbookViewId="0" topLeftCell="A1">
      <selection activeCell="V22" sqref="V22"/>
    </sheetView>
  </sheetViews>
  <sheetFormatPr defaultColWidth="9.00390625" defaultRowHeight="13.5"/>
  <cols>
    <col min="2" max="2" width="6.625" style="0" customWidth="1"/>
    <col min="3" max="3" width="18.50390625" style="0" customWidth="1"/>
    <col min="4" max="4" width="17.875" style="0" customWidth="1"/>
    <col min="5" max="10" width="4.375" style="0" customWidth="1"/>
    <col min="11" max="11" width="6.875" style="0" customWidth="1"/>
    <col min="12" max="17" width="4.375" style="0" customWidth="1"/>
    <col min="18" max="19" width="6.875" style="0" customWidth="1"/>
    <col min="20" max="20" width="5.25390625" style="0" customWidth="1"/>
    <col min="21" max="21" width="7.75390625" style="0" customWidth="1"/>
  </cols>
  <sheetData>
    <row r="1" ht="13.5">
      <c r="N1" s="12" t="s">
        <v>82</v>
      </c>
    </row>
    <row r="2" spans="13:20" ht="21" customHeight="1">
      <c r="M2" s="5" t="s">
        <v>77</v>
      </c>
      <c r="N2" s="36">
        <v>37836</v>
      </c>
      <c r="O2" s="36"/>
      <c r="P2" s="36"/>
      <c r="Q2" s="36"/>
      <c r="R2" s="36"/>
      <c r="S2" s="5"/>
      <c r="T2" s="1"/>
    </row>
    <row r="3" spans="2:20" ht="31.5" customHeight="1">
      <c r="B3" s="25" t="s">
        <v>75</v>
      </c>
      <c r="C3" s="24" t="str">
        <f>VLOOKUP(N2,'大会名'!A2:C13,2,FALSE)</f>
        <v>第26回体協理事長杯争奪大会</v>
      </c>
      <c r="D3" s="5"/>
      <c r="F3" s="25" t="s">
        <v>79</v>
      </c>
      <c r="G3" s="5"/>
      <c r="H3" s="5" t="s">
        <v>163</v>
      </c>
      <c r="I3" s="5"/>
      <c r="J3" s="5" t="s">
        <v>187</v>
      </c>
      <c r="M3" s="11" t="s">
        <v>76</v>
      </c>
      <c r="N3" s="46" t="str">
        <f>VLOOKUP(N2,'大会名'!A2:C13,3,FALSE)</f>
        <v>豊橋市武道館</v>
      </c>
      <c r="O3" s="46"/>
      <c r="P3" s="46"/>
      <c r="Q3" s="46"/>
      <c r="R3" s="46"/>
      <c r="S3" s="11"/>
      <c r="T3" s="1"/>
    </row>
    <row r="4" spans="3:4" ht="14.25" customHeight="1" thickBot="1">
      <c r="C4" s="1"/>
      <c r="D4" s="1"/>
    </row>
    <row r="5" spans="1:21" ht="13.5">
      <c r="A5" s="12" t="s">
        <v>80</v>
      </c>
      <c r="B5" s="44" t="s">
        <v>73</v>
      </c>
      <c r="C5" s="27" t="s">
        <v>183</v>
      </c>
      <c r="D5" s="37" t="s">
        <v>68</v>
      </c>
      <c r="E5" s="41" t="s">
        <v>168</v>
      </c>
      <c r="F5" s="41"/>
      <c r="G5" s="41"/>
      <c r="H5" s="41"/>
      <c r="I5" s="41"/>
      <c r="J5" s="41"/>
      <c r="K5" s="37" t="s">
        <v>70</v>
      </c>
      <c r="L5" s="41" t="s">
        <v>184</v>
      </c>
      <c r="M5" s="41"/>
      <c r="N5" s="41"/>
      <c r="O5" s="41"/>
      <c r="P5" s="41"/>
      <c r="Q5" s="41"/>
      <c r="R5" s="37" t="s">
        <v>70</v>
      </c>
      <c r="S5" s="37" t="s">
        <v>72</v>
      </c>
      <c r="T5" s="47" t="s">
        <v>185</v>
      </c>
      <c r="U5" s="42" t="s">
        <v>95</v>
      </c>
    </row>
    <row r="6" spans="1:21" ht="14.25" thickBot="1">
      <c r="A6" t="s">
        <v>186</v>
      </c>
      <c r="B6" s="45"/>
      <c r="C6" s="19" t="s">
        <v>124</v>
      </c>
      <c r="D6" s="38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38"/>
      <c r="L6" s="9">
        <v>1</v>
      </c>
      <c r="M6" s="9">
        <v>2</v>
      </c>
      <c r="N6" s="9">
        <v>3</v>
      </c>
      <c r="O6" s="9">
        <v>4</v>
      </c>
      <c r="P6" s="9">
        <v>5</v>
      </c>
      <c r="Q6" s="9">
        <v>6</v>
      </c>
      <c r="R6" s="38"/>
      <c r="S6" s="38"/>
      <c r="T6" s="48"/>
      <c r="U6" s="43"/>
    </row>
    <row r="7" spans="2:21" ht="14.25" thickTop="1">
      <c r="B7" s="20"/>
      <c r="C7" s="26" t="str">
        <f>IF(ISNA(VLOOKUP(C8,'氏名'!$B$2:$D$60,2,0)),"",VLOOKUP(C8,'氏名'!$B$2:$D$60,2,0))</f>
        <v>ｷﾉｼﾀ ﾐﾂｺ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23"/>
    </row>
    <row r="8" spans="1:21" ht="25.5" customHeight="1">
      <c r="A8">
        <v>140</v>
      </c>
      <c r="B8" s="6" t="s">
        <v>195</v>
      </c>
      <c r="C8" s="29" t="str">
        <f>IF(ISNA(VLOOKUP(A8,'氏名'!$A$2:$D$60,2,0)),"",VLOOKUP(A8,'氏名'!$A$2:$D$60,2,0))</f>
        <v>木下　光子</v>
      </c>
      <c r="D8" s="7" t="str">
        <f>IF(ISNA(VLOOKUP(C8,'氏名'!$B$2:$D$60,3,0)),"",VLOOKUP(C8,'氏名'!$B$2:$D$60,3,0))</f>
        <v>井原</v>
      </c>
      <c r="E8" s="7">
        <v>1</v>
      </c>
      <c r="F8" s="7">
        <v>8</v>
      </c>
      <c r="G8" s="7">
        <v>5</v>
      </c>
      <c r="H8" s="7">
        <v>0</v>
      </c>
      <c r="I8" s="7">
        <v>0</v>
      </c>
      <c r="J8" s="7">
        <v>6</v>
      </c>
      <c r="K8" s="7">
        <f>IF(SUM(E8:J8)=0,"",SUM(E8:J8))</f>
        <v>20</v>
      </c>
      <c r="L8" s="7">
        <v>23</v>
      </c>
      <c r="M8" s="7">
        <v>21</v>
      </c>
      <c r="N8" s="7">
        <v>24</v>
      </c>
      <c r="O8" s="7">
        <v>18</v>
      </c>
      <c r="P8" s="7">
        <v>15</v>
      </c>
      <c r="Q8" s="7">
        <v>28</v>
      </c>
      <c r="R8" s="7">
        <f>IF(SUM(L8:Q8)=0,"",SUM(L8:Q8))</f>
        <v>129</v>
      </c>
      <c r="S8" s="7">
        <f>IF(SUM(R8,K8)=0,"",SUM(R8,K8))</f>
        <v>149</v>
      </c>
      <c r="T8" s="17"/>
      <c r="U8" s="8">
        <f>IF(ISNUMBER(S8)=TRUE,RANK(S8,$S$8:$S$23),"")</f>
        <v>7</v>
      </c>
    </row>
    <row r="9" spans="2:21" ht="13.5">
      <c r="B9" s="20"/>
      <c r="C9" s="28" t="str">
        <f>IF(ISNA(VLOOKUP(C10,'氏名'!$B$2:$D$60,2,0)),"",VLOOKUP(C10,'氏名'!$B$2:$D$60,2,0))</f>
        <v>ｸﾄﾞｳ ﾐﾉﾘ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  <c r="U9" s="23"/>
    </row>
    <row r="10" spans="1:21" ht="25.5" customHeight="1">
      <c r="A10">
        <v>141</v>
      </c>
      <c r="B10" s="6" t="s">
        <v>196</v>
      </c>
      <c r="C10" s="29" t="str">
        <f>IF(ISNA(VLOOKUP(A10,'氏名'!$A$2:$D$60,2,0)),"",VLOOKUP(A10,'氏名'!$A$2:$D$60,2,0))</f>
        <v>工藤　み乃り</v>
      </c>
      <c r="D10" s="7" t="str">
        <f>IF(ISNA(VLOOKUP(C10,'氏名'!$B$2:$D$60,3,0)),"",VLOOKUP(C10,'氏名'!$B$2:$D$60,3,0))</f>
        <v>つつじヶ丘</v>
      </c>
      <c r="E10" s="7">
        <v>12</v>
      </c>
      <c r="F10" s="7">
        <v>0</v>
      </c>
      <c r="G10" s="7">
        <v>22</v>
      </c>
      <c r="H10" s="7">
        <v>9</v>
      </c>
      <c r="I10" s="7">
        <v>19</v>
      </c>
      <c r="J10" s="7">
        <v>0</v>
      </c>
      <c r="K10" s="7">
        <f>IF(SUM(E10:J10)=0,"",SUM(E10:J10))</f>
        <v>62</v>
      </c>
      <c r="L10" s="7">
        <v>14</v>
      </c>
      <c r="M10" s="7">
        <v>22</v>
      </c>
      <c r="N10" s="7">
        <v>28</v>
      </c>
      <c r="O10" s="7">
        <v>46</v>
      </c>
      <c r="P10" s="7">
        <v>38</v>
      </c>
      <c r="Q10" s="7">
        <v>39</v>
      </c>
      <c r="R10" s="7">
        <f>IF(SUM(L10:Q10)=0,"",SUM(L10:Q10))</f>
        <v>187</v>
      </c>
      <c r="S10" s="7">
        <f>IF(SUM(R10,K10)=0,"",SUM(R10,K10))</f>
        <v>249</v>
      </c>
      <c r="T10" s="17"/>
      <c r="U10" s="8">
        <f>IF(ISNUMBER(S10)=TRUE,RANK(S10,$S$8:$S$23),"")</f>
        <v>5</v>
      </c>
    </row>
    <row r="11" spans="2:21" ht="13.5">
      <c r="B11" s="20"/>
      <c r="C11" s="28" t="str">
        <f>IF(ISNA(VLOOKUP(C12,'氏名'!$B$2:$D$60,2,0)),"",VLOOKUP(C12,'氏名'!$B$2:$D$60,2,0))</f>
        <v>ﾑﾈﾀ ﾅｵﾐ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3"/>
    </row>
    <row r="12" spans="1:21" ht="25.5" customHeight="1">
      <c r="A12">
        <v>142</v>
      </c>
      <c r="B12" s="6" t="s">
        <v>197</v>
      </c>
      <c r="C12" s="29" t="str">
        <f>IF(ISNA(VLOOKUP(A12,'氏名'!$A$2:$D$60,2,0)),"",VLOOKUP(A12,'氏名'!$A$2:$D$60,2,0))</f>
        <v>宗田　直美</v>
      </c>
      <c r="D12" s="7" t="str">
        <f>IF(ISNA(VLOOKUP(C12,'氏名'!$B$2:$D$60,3,0)),"",VLOOKUP(C12,'氏名'!$B$2:$D$60,3,0))</f>
        <v>三ケ日町</v>
      </c>
      <c r="E12" s="7">
        <v>37</v>
      </c>
      <c r="F12" s="7">
        <v>24</v>
      </c>
      <c r="G12" s="7">
        <v>17</v>
      </c>
      <c r="H12" s="7">
        <v>16</v>
      </c>
      <c r="I12" s="7">
        <v>27</v>
      </c>
      <c r="J12" s="7">
        <v>14</v>
      </c>
      <c r="K12" s="7">
        <f>IF(SUM(E12:J12)=0,"",SUM(E12:J12))</f>
        <v>135</v>
      </c>
      <c r="L12" s="7">
        <v>36</v>
      </c>
      <c r="M12" s="7">
        <v>31</v>
      </c>
      <c r="N12" s="7">
        <v>48</v>
      </c>
      <c r="O12" s="7">
        <v>48</v>
      </c>
      <c r="P12" s="7">
        <v>48</v>
      </c>
      <c r="Q12" s="7">
        <v>40</v>
      </c>
      <c r="R12" s="7">
        <f>IF(SUM(L12:Q12)=0,"",SUM(L12:Q12))</f>
        <v>251</v>
      </c>
      <c r="S12" s="7">
        <f>IF(SUM(R12,K12)=0,"",SUM(R12,K12))</f>
        <v>386</v>
      </c>
      <c r="T12" s="17"/>
      <c r="U12" s="8">
        <f>IF(ISNUMBER(S12)=TRUE,RANK(S12,$S$8:$S$23),"")</f>
        <v>2</v>
      </c>
    </row>
    <row r="13" spans="2:21" ht="13.5">
      <c r="B13" s="20"/>
      <c r="C13" s="28" t="str">
        <f>IF(ISNA(VLOOKUP(C14,'氏名'!$B$2:$D$60,2,0)),"",VLOOKUP(C14,'氏名'!$B$2:$D$60,2,0))</f>
        <v>ｶﾍﾞﾔ ｽﾐ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3"/>
    </row>
    <row r="14" spans="1:21" ht="25.5" customHeight="1">
      <c r="A14">
        <v>143</v>
      </c>
      <c r="B14" s="6" t="s">
        <v>198</v>
      </c>
      <c r="C14" s="29" t="str">
        <f>IF(ISNA(VLOOKUP(A14,'氏名'!$A$2:$D$60,2,0)),"",VLOOKUP(A14,'氏名'!$A$2:$D$60,2,0))</f>
        <v>壁谷　純美</v>
      </c>
      <c r="D14" s="7" t="str">
        <f>IF(ISNA(VLOOKUP(C14,'氏名'!$B$2:$D$60,3,0)),"",VLOOKUP(C14,'氏名'!$B$2:$D$60,3,0))</f>
        <v>大岩町</v>
      </c>
      <c r="E14" s="7">
        <v>0</v>
      </c>
      <c r="F14" s="7">
        <v>10</v>
      </c>
      <c r="G14" s="7">
        <v>37</v>
      </c>
      <c r="H14" s="7">
        <v>0</v>
      </c>
      <c r="I14" s="7">
        <v>10</v>
      </c>
      <c r="J14" s="7">
        <v>9</v>
      </c>
      <c r="K14" s="7">
        <f>IF(SUM(E14:J14)=0,"",SUM(E14:J14))</f>
        <v>66</v>
      </c>
      <c r="L14" s="7">
        <v>23</v>
      </c>
      <c r="M14" s="7">
        <v>15</v>
      </c>
      <c r="N14" s="7">
        <v>26</v>
      </c>
      <c r="O14" s="7">
        <v>25</v>
      </c>
      <c r="P14" s="7">
        <v>28</v>
      </c>
      <c r="Q14" s="7">
        <v>14</v>
      </c>
      <c r="R14" s="7">
        <f>IF(SUM(L14:Q14)=0,"",SUM(L14:Q14))</f>
        <v>131</v>
      </c>
      <c r="S14" s="7">
        <f>IF(SUM(R14,K14)=0,"",SUM(R14,K14))</f>
        <v>197</v>
      </c>
      <c r="T14" s="17"/>
      <c r="U14" s="8">
        <f>IF(ISNUMBER(S14)=TRUE,RANK(S14,$S$8:$S$23),"")</f>
        <v>6</v>
      </c>
    </row>
    <row r="15" spans="2:21" ht="13.5">
      <c r="B15" s="20"/>
      <c r="C15" s="28" t="str">
        <f>IF(ISNA(VLOOKUP(C16,'氏名'!$B$2:$D$60,2,0)),"",VLOOKUP(C16,'氏名'!$B$2:$D$60,2,0))</f>
        <v>ﾐﾔﾜｷ ﾋﾛﾐ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3"/>
    </row>
    <row r="16" spans="1:21" ht="25.5" customHeight="1">
      <c r="A16">
        <v>144</v>
      </c>
      <c r="B16" s="6" t="s">
        <v>199</v>
      </c>
      <c r="C16" s="29" t="str">
        <f>IF(ISNA(VLOOKUP(A16,'氏名'!$A$2:$D$60,2,0)),"",VLOOKUP(A16,'氏名'!$A$2:$D$60,2,0))</f>
        <v>宮脇　裕美</v>
      </c>
      <c r="D16" s="7" t="str">
        <f>IF(ISNA(VLOOKUP(C16,'氏名'!$B$2:$D$60,3,0)),"",VLOOKUP(C16,'氏名'!$B$2:$D$60,3,0))</f>
        <v>東幸町</v>
      </c>
      <c r="E16" s="7">
        <v>9</v>
      </c>
      <c r="F16" s="7">
        <v>25</v>
      </c>
      <c r="G16" s="7">
        <v>29</v>
      </c>
      <c r="H16" s="7">
        <v>25</v>
      </c>
      <c r="I16" s="7">
        <v>6</v>
      </c>
      <c r="J16" s="7">
        <v>19</v>
      </c>
      <c r="K16" s="7">
        <f>IF(SUM(E16:J16)=0,"",SUM(E16:J16))</f>
        <v>113</v>
      </c>
      <c r="L16" s="7">
        <v>26</v>
      </c>
      <c r="M16" s="7">
        <v>39</v>
      </c>
      <c r="N16" s="7">
        <v>38</v>
      </c>
      <c r="O16" s="7">
        <v>44</v>
      </c>
      <c r="P16" s="7">
        <v>39</v>
      </c>
      <c r="Q16" s="7">
        <v>40</v>
      </c>
      <c r="R16" s="7">
        <f>IF(SUM(L16:Q16)=0,"",SUM(L16:Q16))</f>
        <v>226</v>
      </c>
      <c r="S16" s="7">
        <f>IF(SUM(R16,K16)=0,"",SUM(R16,K16))</f>
        <v>339</v>
      </c>
      <c r="T16" s="17"/>
      <c r="U16" s="8">
        <f>IF(ISNUMBER(S16)=TRUE,RANK(S16,$S$8:$S$23),"")</f>
        <v>3</v>
      </c>
    </row>
    <row r="17" spans="2:21" ht="13.5">
      <c r="B17" s="20"/>
      <c r="C17" s="28" t="str">
        <f>IF(ISNA(VLOOKUP(C18,'氏名'!$B$2:$D$60,2,0)),"",VLOOKUP(C18,'氏名'!$B$2:$D$60,2,0))</f>
        <v>ﾐｽﾞﾀﾆ ｶﾅｺ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23"/>
    </row>
    <row r="18" spans="1:21" ht="25.5" customHeight="1">
      <c r="A18">
        <v>145</v>
      </c>
      <c r="B18" s="6" t="s">
        <v>200</v>
      </c>
      <c r="C18" s="29" t="str">
        <f>IF(ISNA(VLOOKUP(A18,'氏名'!$A$2:$D$60,2,0)),"",VLOOKUP(A18,'氏名'!$A$2:$D$60,2,0))</f>
        <v>水谷　香名子</v>
      </c>
      <c r="D18" s="7" t="str">
        <f>IF(ISNA(VLOOKUP(C18,'氏名'!$B$2:$D$60,3,0)),"",VLOOKUP(C18,'氏名'!$B$2:$D$60,3,0))</f>
        <v>オーエスジー（株）</v>
      </c>
      <c r="E18" s="7">
        <v>22</v>
      </c>
      <c r="F18" s="7">
        <v>24</v>
      </c>
      <c r="G18" s="7">
        <v>16</v>
      </c>
      <c r="H18" s="7">
        <v>29</v>
      </c>
      <c r="I18" s="7">
        <v>25</v>
      </c>
      <c r="J18" s="7">
        <v>25</v>
      </c>
      <c r="K18" s="7">
        <f>IF(SUM(E18:J18)=0,"",SUM(E18:J18))</f>
        <v>141</v>
      </c>
      <c r="L18" s="7">
        <v>33</v>
      </c>
      <c r="M18" s="7">
        <v>36</v>
      </c>
      <c r="N18" s="7">
        <v>46</v>
      </c>
      <c r="O18" s="7">
        <v>51</v>
      </c>
      <c r="P18" s="7">
        <v>43</v>
      </c>
      <c r="Q18" s="7">
        <v>45</v>
      </c>
      <c r="R18" s="7">
        <f>IF(SUM(L18:Q18)=0,"",SUM(L18:Q18))</f>
        <v>254</v>
      </c>
      <c r="S18" s="7">
        <f>IF(SUM(R18,K18)=0,"",SUM(R18,K18))</f>
        <v>395</v>
      </c>
      <c r="T18" s="17"/>
      <c r="U18" s="8">
        <f>IF(ISNUMBER(S18)=TRUE,RANK(S18,$S$8:$S$23),"")</f>
        <v>1</v>
      </c>
    </row>
    <row r="19" spans="2:21" ht="13.5">
      <c r="B19" s="20"/>
      <c r="C19" s="28" t="str">
        <f>IF(ISNA(VLOOKUP(C20,'氏名'!$B$2:$D$60,2,0)),"",VLOOKUP(C20,'氏名'!$B$2:$D$60,2,0))</f>
        <v>ﾅｶﾞｵ ﾋﾄﾐ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3"/>
    </row>
    <row r="20" spans="1:21" ht="25.5" customHeight="1">
      <c r="A20">
        <v>146</v>
      </c>
      <c r="B20" s="6" t="s">
        <v>165</v>
      </c>
      <c r="C20" s="29" t="str">
        <f>IF(ISNA(VLOOKUP(A20,'氏名'!$A$2:$D$60,2,0)),"",VLOOKUP(A20,'氏名'!$A$2:$D$60,2,0))</f>
        <v>長尾　瞳</v>
      </c>
      <c r="D20" s="7" t="str">
        <f>IF(ISNA(VLOOKUP(C20,'氏名'!$B$2:$D$60,3,0)),"",VLOOKUP(C20,'氏名'!$B$2:$D$60,3,0))</f>
        <v>中部中</v>
      </c>
      <c r="E20" s="7">
        <v>14</v>
      </c>
      <c r="F20" s="7">
        <v>28</v>
      </c>
      <c r="G20" s="7">
        <v>13</v>
      </c>
      <c r="H20" s="7">
        <v>6</v>
      </c>
      <c r="I20" s="7">
        <v>14</v>
      </c>
      <c r="J20" s="7">
        <v>13</v>
      </c>
      <c r="K20" s="7">
        <f>IF(SUM(E20:J20)=0,"",SUM(E20:J20))</f>
        <v>88</v>
      </c>
      <c r="L20" s="7">
        <v>24</v>
      </c>
      <c r="M20" s="7">
        <v>40</v>
      </c>
      <c r="N20" s="7">
        <v>47</v>
      </c>
      <c r="O20" s="7">
        <v>37</v>
      </c>
      <c r="P20" s="7">
        <v>44</v>
      </c>
      <c r="Q20" s="7">
        <v>33</v>
      </c>
      <c r="R20" s="7">
        <f>IF(SUM(L20:Q20)=0,"",SUM(L20:Q20))</f>
        <v>225</v>
      </c>
      <c r="S20" s="7">
        <f>IF(SUM(R20,K20)=0,"",SUM(R20,K20))</f>
        <v>313</v>
      </c>
      <c r="T20" s="17">
        <v>1</v>
      </c>
      <c r="U20" s="8">
        <f>IF(ISNUMBER(S20)=TRUE,RANK(S20,$S$8:$S$23),"")</f>
        <v>4</v>
      </c>
    </row>
    <row r="21" spans="2:21" ht="13.5">
      <c r="B21" s="20"/>
      <c r="C21" s="28">
        <f>IF(ISNA(VLOOKUP(C22,'氏名'!$B$2:$D$60,2,0)),"",VLOOKUP(C22,'氏名'!$B$2:$D$60,2,0))</f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3"/>
    </row>
    <row r="22" spans="2:21" ht="25.5" customHeight="1">
      <c r="B22" s="6"/>
      <c r="C22" s="29">
        <f>IF(ISNA(VLOOKUP(A22,'氏名'!$A$2:$D$60,2,0)),"",VLOOKUP(A22,'氏名'!$A$2:$D$60,2,0))</f>
      </c>
      <c r="D22" s="7">
        <f>IF(ISNA(VLOOKUP(C22,'氏名'!$B$2:$D$60,3,0)),"",VLOOKUP(C22,'氏名'!$B$2:$D$60,3,0))</f>
      </c>
      <c r="E22" s="7"/>
      <c r="F22" s="7"/>
      <c r="G22" s="7"/>
      <c r="H22" s="7"/>
      <c r="I22" s="7"/>
      <c r="J22" s="7"/>
      <c r="K22" s="7">
        <f>IF(SUM(E22:J22)=0,"",SUM(E22:J22))</f>
      </c>
      <c r="L22" s="7"/>
      <c r="M22" s="7"/>
      <c r="N22" s="7"/>
      <c r="O22" s="7"/>
      <c r="P22" s="7"/>
      <c r="Q22" s="7"/>
      <c r="R22" s="7">
        <f>IF(SUM(L22:Q22)=0,"",SUM(L22:Q22))</f>
      </c>
      <c r="S22" s="7">
        <f>IF(SUM(R22,K22)=0,"",SUM(R22,K22))</f>
      </c>
      <c r="T22" s="17"/>
      <c r="U22" s="8">
        <f>IF(ISNUMBER(S22)=TRUE,RANK(S22,$S$8:$S$23),"")</f>
      </c>
    </row>
    <row r="23" spans="2:21" ht="13.5">
      <c r="B23" s="20"/>
      <c r="C23" s="28">
        <f>IF(ISNA(VLOOKUP(C24,'氏名'!$B$2:$D$60,2,0)),"",VLOOKUP(C24,'氏名'!$B$2:$D$60,2,0))</f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23"/>
    </row>
    <row r="24" spans="2:21" ht="25.5" customHeight="1">
      <c r="B24" s="6"/>
      <c r="C24" s="29">
        <f>IF(ISNA(VLOOKUP(A24,'氏名'!$A$2:$D$60,2,0)),"",VLOOKUP(A24,'氏名'!$A$2:$D$60,2,0))</f>
      </c>
      <c r="D24" s="7">
        <f>IF(ISNA(VLOOKUP(C24,'氏名'!$B$2:$D$60,3,0)),"",VLOOKUP(C24,'氏名'!$B$2:$D$60,3,0))</f>
      </c>
      <c r="E24" s="7"/>
      <c r="F24" s="7"/>
      <c r="G24" s="7"/>
      <c r="H24" s="7"/>
      <c r="I24" s="7"/>
      <c r="J24" s="7"/>
      <c r="K24" s="7">
        <f>IF(SUM(E24:J24)=0,"",SUM(E24:J24))</f>
      </c>
      <c r="L24" s="7"/>
      <c r="M24" s="7"/>
      <c r="N24" s="7"/>
      <c r="O24" s="7"/>
      <c r="P24" s="7"/>
      <c r="Q24" s="7"/>
      <c r="R24" s="7">
        <f>IF(SUM(L24:Q24)=0,"",SUM(L24:Q24))</f>
      </c>
      <c r="S24" s="7">
        <f>IF(SUM(R24,K24)=0,"",SUM(R24,K24))</f>
      </c>
      <c r="T24" s="17"/>
      <c r="U24" s="8">
        <f>IF(ISNUMBER(S24)=TRUE,RANK(S24,$S$8:$S$23),"")</f>
      </c>
    </row>
    <row r="25" spans="2:21" ht="13.5">
      <c r="B25" s="20"/>
      <c r="C25" s="28">
        <f>IF(ISNA(VLOOKUP(C26,'氏名'!$B$2:$D$60,2,0)),"",VLOOKUP(C26,'氏名'!$B$2:$D$60,2,0))</f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3"/>
    </row>
    <row r="26" spans="2:21" ht="25.5" customHeight="1">
      <c r="B26" s="6"/>
      <c r="C26" s="29">
        <f>IF(ISNA(VLOOKUP(A26,'氏名'!$A$2:$D$60,2,0)),"",VLOOKUP(A26,'氏名'!$A$2:$D$60,2,0))</f>
      </c>
      <c r="D26" s="7">
        <f>IF(ISNA(VLOOKUP(C26,'氏名'!$B$2:$D$60,3,0)),"",VLOOKUP(C26,'氏名'!$B$2:$D$60,3,0))</f>
      </c>
      <c r="E26" s="7"/>
      <c r="F26" s="7"/>
      <c r="G26" s="7"/>
      <c r="H26" s="7"/>
      <c r="I26" s="7"/>
      <c r="J26" s="7"/>
      <c r="K26" s="7">
        <f>IF(SUM(E26:J26)=0,"",SUM(E26:J26))</f>
      </c>
      <c r="L26" s="7"/>
      <c r="M26" s="7"/>
      <c r="N26" s="7"/>
      <c r="O26" s="7"/>
      <c r="P26" s="7"/>
      <c r="Q26" s="7"/>
      <c r="R26" s="7">
        <f>IF(SUM(L26:Q26)=0,"",SUM(L26:Q26))</f>
      </c>
      <c r="S26" s="7">
        <f>IF(SUM(R26,K26)=0,"",SUM(R26,K26))</f>
      </c>
      <c r="T26" s="17"/>
      <c r="U26" s="8">
        <f>IF(ISNUMBER(S26)=TRUE,RANK(S26,$S$8:$S$23),"")</f>
      </c>
    </row>
    <row r="27" spans="2:21" ht="13.5">
      <c r="B27" s="20"/>
      <c r="C27" s="28">
        <f>IF(ISNA(VLOOKUP(C28,'氏名'!$B$2:$D$60,2,0)),"",VLOOKUP(C28,'氏名'!$B$2:$D$60,2,0))</f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3"/>
    </row>
    <row r="28" spans="2:21" ht="25.5" customHeight="1">
      <c r="B28" s="6"/>
      <c r="C28" s="29">
        <f>IF(ISNA(VLOOKUP(A28,'氏名'!$A$2:$D$60,2,0)),"",VLOOKUP(A28,'氏名'!$A$2:$D$60,2,0))</f>
      </c>
      <c r="D28" s="7">
        <f>IF(ISNA(VLOOKUP(C28,'氏名'!$B$2:$D$60,3,0)),"",VLOOKUP(C28,'氏名'!$B$2:$D$60,3,0))</f>
      </c>
      <c r="E28" s="7"/>
      <c r="F28" s="7"/>
      <c r="G28" s="7"/>
      <c r="H28" s="7"/>
      <c r="I28" s="7"/>
      <c r="J28" s="7"/>
      <c r="K28" s="7">
        <f>IF(SUM(E28:J28)=0,"",SUM(E28:J28))</f>
      </c>
      <c r="L28" s="7"/>
      <c r="M28" s="7"/>
      <c r="N28" s="7"/>
      <c r="O28" s="7"/>
      <c r="P28" s="7"/>
      <c r="Q28" s="7"/>
      <c r="R28" s="7">
        <f>IF(SUM(L28:Q28)=0,"",SUM(L28:Q28))</f>
      </c>
      <c r="S28" s="7">
        <f>IF(SUM(R28,K28)=0,"",SUM(R28,K28))</f>
      </c>
      <c r="T28" s="17"/>
      <c r="U28" s="8">
        <f>IF(ISNUMBER(S28)=TRUE,RANK(S28,$S$8:$S$23),"")</f>
      </c>
    </row>
    <row r="29" spans="2:21" ht="13.5">
      <c r="B29" s="20"/>
      <c r="C29" s="28">
        <f>IF(ISNA(VLOOKUP(C30,'氏名'!$B$2:$D$60,2,0)),"",VLOOKUP(C30,'氏名'!$B$2:$D$60,2,0))</f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3"/>
    </row>
    <row r="30" spans="2:21" ht="25.5" customHeight="1" thickBot="1">
      <c r="B30" s="30"/>
      <c r="C30" s="35">
        <f>IF(ISNA(VLOOKUP(A30,'氏名'!$A$2:$D$60,2,0)),"",VLOOKUP(A30,'氏名'!$A$2:$D$60,2,0))</f>
      </c>
      <c r="D30" s="10">
        <f>IF(ISNA(VLOOKUP(C30,'氏名'!$B$2:$D$60,3,0)),"",VLOOKUP(C30,'氏名'!$B$2:$D$60,3,0))</f>
      </c>
      <c r="E30" s="10"/>
      <c r="F30" s="10"/>
      <c r="G30" s="10"/>
      <c r="H30" s="10"/>
      <c r="I30" s="10"/>
      <c r="J30" s="10"/>
      <c r="K30" s="10">
        <f>IF(SUM(E30:J30)=0,"",SUM(E30:J30))</f>
      </c>
      <c r="L30" s="10"/>
      <c r="M30" s="10"/>
      <c r="N30" s="10"/>
      <c r="O30" s="10"/>
      <c r="P30" s="10"/>
      <c r="Q30" s="10"/>
      <c r="R30" s="10">
        <f>IF(SUM(L30:Q30)=0,"",SUM(L30:Q30))</f>
      </c>
      <c r="S30" s="10">
        <f>IF(SUM(R30,K30)=0,"",SUM(R30,K30))</f>
      </c>
      <c r="T30" s="18"/>
      <c r="U30" s="31">
        <f>IF(ISNUMBER(S30)=TRUE,RANK(S30,$S$8:$S$23),"")</f>
      </c>
    </row>
  </sheetData>
  <mergeCells count="11">
    <mergeCell ref="N2:R2"/>
    <mergeCell ref="R5:R6"/>
    <mergeCell ref="S5:S6"/>
    <mergeCell ref="U5:U6"/>
    <mergeCell ref="L5:Q5"/>
    <mergeCell ref="T5:T6"/>
    <mergeCell ref="D5:D6"/>
    <mergeCell ref="B5:B6"/>
    <mergeCell ref="N3:R3"/>
    <mergeCell ref="K5:K6"/>
    <mergeCell ref="E5:J5"/>
  </mergeCells>
  <printOptions/>
  <pageMargins left="0.75" right="0.41" top="0.59" bottom="0.52" header="0.512" footer="0.36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="70" zoomScaleNormal="70" workbookViewId="0" topLeftCell="A1">
      <selection activeCell="B23" sqref="B23"/>
    </sheetView>
  </sheetViews>
  <sheetFormatPr defaultColWidth="9.00390625" defaultRowHeight="13.5"/>
  <cols>
    <col min="2" max="2" width="6.625" style="0" customWidth="1"/>
    <col min="3" max="3" width="18.50390625" style="0" customWidth="1"/>
    <col min="4" max="4" width="17.875" style="0" customWidth="1"/>
    <col min="5" max="10" width="4.375" style="0" customWidth="1"/>
    <col min="11" max="11" width="6.875" style="0" customWidth="1"/>
    <col min="12" max="17" width="4.375" style="0" customWidth="1"/>
    <col min="18" max="19" width="6.875" style="0" customWidth="1"/>
    <col min="20" max="20" width="5.25390625" style="0" customWidth="1"/>
    <col min="21" max="21" width="7.75390625" style="0" customWidth="1"/>
  </cols>
  <sheetData>
    <row r="1" ht="13.5">
      <c r="N1" s="12" t="s">
        <v>82</v>
      </c>
    </row>
    <row r="2" spans="13:20" ht="21" customHeight="1">
      <c r="M2" s="5" t="s">
        <v>77</v>
      </c>
      <c r="N2" s="36">
        <v>37836</v>
      </c>
      <c r="O2" s="36"/>
      <c r="P2" s="36"/>
      <c r="Q2" s="36"/>
      <c r="R2" s="36"/>
      <c r="S2" s="5"/>
      <c r="T2" s="1"/>
    </row>
    <row r="3" spans="2:20" ht="31.5" customHeight="1">
      <c r="B3" s="25" t="s">
        <v>75</v>
      </c>
      <c r="C3" s="24" t="str">
        <f>VLOOKUP(N2,'大会名'!A2:C13,2,FALSE)</f>
        <v>第26回体協理事長杯争奪大会</v>
      </c>
      <c r="D3" s="5"/>
      <c r="F3" s="25" t="s">
        <v>79</v>
      </c>
      <c r="G3" s="5"/>
      <c r="H3" s="5" t="s">
        <v>174</v>
      </c>
      <c r="I3" s="5"/>
      <c r="J3" s="5" t="s">
        <v>182</v>
      </c>
      <c r="M3" s="11" t="s">
        <v>76</v>
      </c>
      <c r="N3" s="46" t="str">
        <f>VLOOKUP(N2,'大会名'!A2:C13,3,FALSE)</f>
        <v>豊橋市武道館</v>
      </c>
      <c r="O3" s="46"/>
      <c r="P3" s="46"/>
      <c r="Q3" s="46"/>
      <c r="R3" s="46"/>
      <c r="S3" s="11"/>
      <c r="T3" s="1"/>
    </row>
    <row r="4" spans="3:4" ht="14.25" customHeight="1" thickBot="1">
      <c r="C4" s="1"/>
      <c r="D4" s="1"/>
    </row>
    <row r="5" spans="1:21" ht="13.5">
      <c r="A5" s="12" t="s">
        <v>80</v>
      </c>
      <c r="B5" s="44" t="s">
        <v>73</v>
      </c>
      <c r="C5" s="27" t="s">
        <v>170</v>
      </c>
      <c r="D5" s="37" t="s">
        <v>68</v>
      </c>
      <c r="E5" s="41" t="s">
        <v>168</v>
      </c>
      <c r="F5" s="41"/>
      <c r="G5" s="41"/>
      <c r="H5" s="41"/>
      <c r="I5" s="41"/>
      <c r="J5" s="41"/>
      <c r="K5" s="37" t="s">
        <v>70</v>
      </c>
      <c r="L5" s="41" t="s">
        <v>171</v>
      </c>
      <c r="M5" s="41"/>
      <c r="N5" s="41"/>
      <c r="O5" s="41"/>
      <c r="P5" s="41"/>
      <c r="Q5" s="41"/>
      <c r="R5" s="37" t="s">
        <v>70</v>
      </c>
      <c r="S5" s="37" t="s">
        <v>72</v>
      </c>
      <c r="T5" s="47" t="s">
        <v>172</v>
      </c>
      <c r="U5" s="42" t="s">
        <v>95</v>
      </c>
    </row>
    <row r="6" spans="1:21" ht="14.25" thickBot="1">
      <c r="A6" t="s">
        <v>173</v>
      </c>
      <c r="B6" s="45"/>
      <c r="C6" s="19" t="s">
        <v>124</v>
      </c>
      <c r="D6" s="38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38"/>
      <c r="L6" s="9">
        <v>1</v>
      </c>
      <c r="M6" s="9">
        <v>2</v>
      </c>
      <c r="N6" s="9">
        <v>3</v>
      </c>
      <c r="O6" s="9">
        <v>4</v>
      </c>
      <c r="P6" s="9">
        <v>5</v>
      </c>
      <c r="Q6" s="9">
        <v>6</v>
      </c>
      <c r="R6" s="38"/>
      <c r="S6" s="38"/>
      <c r="T6" s="48"/>
      <c r="U6" s="43"/>
    </row>
    <row r="7" spans="2:21" ht="14.25" thickTop="1">
      <c r="B7" s="20"/>
      <c r="C7" s="26" t="str">
        <f>IF(ISNA(VLOOKUP(C8,'氏名'!$B$2:$D$60,2,0)),"",VLOOKUP(C8,'氏名'!$B$2:$D$60,2,0))</f>
        <v>ﾐﾔﾁ ﾄｷｶｽﾞ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23"/>
    </row>
    <row r="8" spans="1:21" ht="25.5" customHeight="1">
      <c r="A8">
        <v>128</v>
      </c>
      <c r="B8" s="6" t="s">
        <v>189</v>
      </c>
      <c r="C8" s="29" t="str">
        <f>IF(ISNA(VLOOKUP(A8,'氏名'!$A$2:$D$60,2,0)),"",VLOOKUP(A8,'氏名'!$A$2:$D$60,2,0))</f>
        <v>宮地　時和</v>
      </c>
      <c r="D8" s="7" t="str">
        <f>IF(ISNA(VLOOKUP(C8,'氏名'!$B$2:$D$60,3,0)),"",VLOOKUP(C8,'氏名'!$B$2:$D$60,3,0))</f>
        <v>西尾</v>
      </c>
      <c r="E8" s="7">
        <v>55</v>
      </c>
      <c r="F8" s="7">
        <v>51</v>
      </c>
      <c r="G8" s="7">
        <v>53</v>
      </c>
      <c r="H8" s="7">
        <v>53</v>
      </c>
      <c r="I8" s="7">
        <v>50</v>
      </c>
      <c r="J8" s="7">
        <v>48</v>
      </c>
      <c r="K8" s="7">
        <f>IF(SUM(E8:J8)=0,"",SUM(E8:J8))</f>
        <v>310</v>
      </c>
      <c r="L8" s="7">
        <v>49</v>
      </c>
      <c r="M8" s="7">
        <v>54</v>
      </c>
      <c r="N8" s="7">
        <v>56</v>
      </c>
      <c r="O8" s="7">
        <v>57</v>
      </c>
      <c r="P8" s="7">
        <v>43</v>
      </c>
      <c r="Q8" s="7">
        <v>55</v>
      </c>
      <c r="R8" s="7">
        <f>IF(SUM(L8:Q8)=0,"",SUM(L8:Q8))</f>
        <v>314</v>
      </c>
      <c r="S8" s="7">
        <f>IF(SUM(R8,K8)=0,"",SUM(R8,K8))</f>
        <v>624</v>
      </c>
      <c r="T8" s="17"/>
      <c r="U8" s="8">
        <f>IF(ISNUMBER(S8)=TRUE,RANK(S8,$S$8:$S$23),"")</f>
        <v>4</v>
      </c>
    </row>
    <row r="9" spans="2:21" ht="13.5">
      <c r="B9" s="20"/>
      <c r="C9" s="28" t="str">
        <f>IF(ISNA(VLOOKUP(C10,'氏名'!$B$2:$D$60,2,0)),"",VLOOKUP(C10,'氏名'!$B$2:$D$60,2,0))</f>
        <v>ﾎｿｲ ﾄﾐｵ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  <c r="U9" s="23"/>
    </row>
    <row r="10" spans="1:21" ht="25.5" customHeight="1">
      <c r="A10">
        <v>139</v>
      </c>
      <c r="B10" s="6" t="s">
        <v>188</v>
      </c>
      <c r="C10" s="29" t="str">
        <f>IF(ISNA(VLOOKUP(A10,'氏名'!$A$2:$D$60,2,0)),"",VLOOKUP(A10,'氏名'!$A$2:$D$60,2,0))</f>
        <v>細井　富雄</v>
      </c>
      <c r="D10" s="7" t="str">
        <f>IF(ISNA(VLOOKUP(C10,'氏名'!$B$2:$D$60,3,0)),"",VLOOKUP(C10,'氏名'!$B$2:$D$60,3,0))</f>
        <v>西尾</v>
      </c>
      <c r="E10" s="7">
        <v>47</v>
      </c>
      <c r="F10" s="7">
        <v>45</v>
      </c>
      <c r="G10" s="7">
        <v>41</v>
      </c>
      <c r="H10" s="7">
        <v>47</v>
      </c>
      <c r="I10" s="7">
        <v>45</v>
      </c>
      <c r="J10" s="7">
        <v>39</v>
      </c>
      <c r="K10" s="7">
        <f>IF(SUM(E10:J10)=0,"",SUM(E10:J10))</f>
        <v>264</v>
      </c>
      <c r="L10" s="7">
        <v>57</v>
      </c>
      <c r="M10" s="7">
        <v>52</v>
      </c>
      <c r="N10" s="7">
        <v>51</v>
      </c>
      <c r="O10" s="7">
        <v>51</v>
      </c>
      <c r="P10" s="7">
        <v>55</v>
      </c>
      <c r="Q10" s="7">
        <v>55</v>
      </c>
      <c r="R10" s="7">
        <f>SUM(L10:Q10)</f>
        <v>321</v>
      </c>
      <c r="S10" s="7">
        <f>IF(SUM(R10,K10)=0,"",SUM(R10,K10))</f>
        <v>585</v>
      </c>
      <c r="T10" s="17"/>
      <c r="U10" s="8">
        <v>5</v>
      </c>
    </row>
    <row r="11" spans="2:21" ht="13.5">
      <c r="B11" s="20"/>
      <c r="C11" s="28" t="str">
        <f>IF(ISNA(VLOOKUP(C12,'氏名'!$B$2:$D$60,2,0)),"",VLOOKUP(C12,'氏名'!$B$2:$D$60,2,0))</f>
        <v>ﾏﾂｻﾞｷ ｼｮｳｼﾞ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3"/>
    </row>
    <row r="12" spans="1:21" ht="25.5" customHeight="1">
      <c r="A12">
        <v>127</v>
      </c>
      <c r="B12" s="6" t="s">
        <v>190</v>
      </c>
      <c r="C12" s="29" t="str">
        <f>IF(ISNA(VLOOKUP(A12,'氏名'!$A$2:$D$60,2,0)),"",VLOOKUP(A12,'氏名'!$A$2:$D$60,2,0))</f>
        <v>松崎　正治</v>
      </c>
      <c r="D12" s="7" t="str">
        <f>IF(ISNA(VLOOKUP(C12,'氏名'!$B$2:$D$60,3,0)),"",VLOOKUP(C12,'氏名'!$B$2:$D$60,3,0))</f>
        <v>西尾</v>
      </c>
      <c r="E12" s="7">
        <v>53</v>
      </c>
      <c r="F12" s="7">
        <v>53</v>
      </c>
      <c r="G12" s="7">
        <v>56</v>
      </c>
      <c r="H12" s="7">
        <v>57</v>
      </c>
      <c r="I12" s="7">
        <v>51</v>
      </c>
      <c r="J12" s="7">
        <v>56</v>
      </c>
      <c r="K12" s="7">
        <f>IF(SUM(E12:J12)=0,"",SUM(E12:J12))</f>
        <v>326</v>
      </c>
      <c r="L12" s="7">
        <v>58</v>
      </c>
      <c r="M12" s="7">
        <v>57</v>
      </c>
      <c r="N12" s="7">
        <v>56</v>
      </c>
      <c r="O12" s="7">
        <v>54</v>
      </c>
      <c r="P12" s="7">
        <v>57</v>
      </c>
      <c r="Q12" s="7">
        <v>56</v>
      </c>
      <c r="R12" s="7">
        <f>IF(SUM(L12:Q12)=0,"",SUM(L12:Q12))</f>
        <v>338</v>
      </c>
      <c r="S12" s="7">
        <f>IF(SUM(R12,K12)=0,"",SUM(R12,K12))</f>
        <v>664</v>
      </c>
      <c r="T12" s="17"/>
      <c r="U12" s="8">
        <f>IF(ISNUMBER(S12)=TRUE,RANK(S12,$S$8:$S$23),"")</f>
        <v>2</v>
      </c>
    </row>
    <row r="13" spans="2:21" ht="13.5">
      <c r="B13" s="20"/>
      <c r="C13" s="28" t="str">
        <f>IF(ISNA(VLOOKUP(C14,'氏名'!$B$2:$D$60,2,0)),"",VLOOKUP(C14,'氏名'!$B$2:$D$60,2,0))</f>
        <v>ｶﾄｳ ﾅｶｵ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3"/>
    </row>
    <row r="14" spans="1:21" ht="25.5" customHeight="1">
      <c r="A14">
        <v>126</v>
      </c>
      <c r="B14" s="6" t="s">
        <v>191</v>
      </c>
      <c r="C14" s="29" t="str">
        <f>IF(ISNA(VLOOKUP(A14,'氏名'!$A$2:$D$60,2,0)),"",VLOOKUP(A14,'氏名'!$A$2:$D$60,2,0))</f>
        <v>加藤　中夫</v>
      </c>
      <c r="D14" s="7" t="str">
        <f>IF(ISNA(VLOOKUP(C14,'氏名'!$B$2:$D$60,3,0)),"",VLOOKUP(C14,'氏名'!$B$2:$D$60,3,0))</f>
        <v>西尾</v>
      </c>
      <c r="E14" s="7">
        <v>50</v>
      </c>
      <c r="F14" s="7">
        <v>50</v>
      </c>
      <c r="G14" s="7">
        <v>49</v>
      </c>
      <c r="H14" s="7">
        <v>53</v>
      </c>
      <c r="I14" s="7">
        <v>55</v>
      </c>
      <c r="J14" s="7">
        <v>49</v>
      </c>
      <c r="K14" s="7">
        <f>IF(SUM(E14:J14)=0,"",SUM(E14:J14))</f>
        <v>306</v>
      </c>
      <c r="L14" s="7">
        <v>54</v>
      </c>
      <c r="M14" s="7">
        <v>54</v>
      </c>
      <c r="N14" s="7">
        <v>57</v>
      </c>
      <c r="O14" s="7">
        <v>56</v>
      </c>
      <c r="P14" s="7">
        <v>59</v>
      </c>
      <c r="Q14" s="7">
        <v>47</v>
      </c>
      <c r="R14" s="7">
        <f>IF(SUM(L14:Q14)=0,"",SUM(L14:Q14))</f>
        <v>327</v>
      </c>
      <c r="S14" s="7">
        <f>IF(SUM(R14,K14)=0,"",SUM(R14,K14))</f>
        <v>633</v>
      </c>
      <c r="T14" s="17"/>
      <c r="U14" s="8">
        <f>IF(ISNUMBER(S14)=TRUE,RANK(S14,$S$8:$S$23),"")</f>
        <v>3</v>
      </c>
    </row>
    <row r="15" spans="2:21" ht="13.5">
      <c r="B15" s="20"/>
      <c r="C15" s="28" t="str">
        <f>IF(ISNA(VLOOKUP(C16,'氏名'!$B$2:$D$60,2,0)),"",VLOOKUP(C16,'氏名'!$B$2:$D$60,2,0))</f>
        <v>ﾏﾂｲ ｾｲｼﾞ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3"/>
    </row>
    <row r="16" spans="1:21" ht="25.5" customHeight="1">
      <c r="A16">
        <v>122</v>
      </c>
      <c r="B16" s="6" t="s">
        <v>192</v>
      </c>
      <c r="C16" s="29" t="str">
        <f>IF(ISNA(VLOOKUP(A16,'氏名'!$A$2:$D$60,2,0)),"",VLOOKUP(A16,'氏名'!$A$2:$D$60,2,0))</f>
        <v>松井　聖治</v>
      </c>
      <c r="D16" s="7" t="str">
        <f>IF(ISNA(VLOOKUP(C16,'氏名'!$B$2:$D$60,3,0)),"",VLOOKUP(C16,'氏名'!$B$2:$D$60,3,0))</f>
        <v>K.I</v>
      </c>
      <c r="E16" s="7">
        <v>49</v>
      </c>
      <c r="F16" s="7">
        <v>50</v>
      </c>
      <c r="G16" s="7">
        <v>45</v>
      </c>
      <c r="H16" s="7">
        <v>47</v>
      </c>
      <c r="I16" s="7">
        <v>46</v>
      </c>
      <c r="J16" s="7">
        <v>43</v>
      </c>
      <c r="K16" s="7">
        <f>IF(SUM(E16:J16)=0,"",SUM(E16:J16))</f>
        <v>280</v>
      </c>
      <c r="L16" s="7">
        <v>46</v>
      </c>
      <c r="M16" s="7">
        <v>49</v>
      </c>
      <c r="N16" s="7">
        <v>40</v>
      </c>
      <c r="O16" s="7">
        <v>31</v>
      </c>
      <c r="P16" s="7">
        <v>57</v>
      </c>
      <c r="Q16" s="7">
        <v>50</v>
      </c>
      <c r="R16" s="7">
        <f>IF(SUM(L16:Q16)=0,"",SUM(L16:Q16))</f>
        <v>273</v>
      </c>
      <c r="S16" s="7">
        <f>IF(SUM(R16,K16)=0,"",SUM(R16,K16))</f>
        <v>553</v>
      </c>
      <c r="T16" s="17"/>
      <c r="U16" s="8">
        <v>6</v>
      </c>
    </row>
    <row r="17" spans="2:21" ht="13.5">
      <c r="B17" s="20"/>
      <c r="C17" s="28" t="str">
        <f>IF(ISNA(VLOOKUP(C18,'氏名'!$B$2:$D$60,2,0)),"",VLOOKUP(C18,'氏名'!$B$2:$D$60,2,0))</f>
        <v>ｽｽﾞｷ ｸﾆﾕｷ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23"/>
    </row>
    <row r="18" spans="1:21" ht="25.5" customHeight="1">
      <c r="A18">
        <v>125</v>
      </c>
      <c r="B18" s="6" t="s">
        <v>193</v>
      </c>
      <c r="C18" s="29" t="str">
        <f>IF(ISNA(VLOOKUP(A18,'氏名'!$A$2:$D$60,2,0)),"",VLOOKUP(A18,'氏名'!$A$2:$D$60,2,0))</f>
        <v>鈴木　邦之</v>
      </c>
      <c r="D18" s="7" t="str">
        <f>IF(ISNA(VLOOKUP(C18,'氏名'!$B$2:$D$60,3,0)),"",VLOOKUP(C18,'氏名'!$B$2:$D$60,3,0))</f>
        <v>浜松フォトニクス</v>
      </c>
      <c r="E18" s="7">
        <v>53</v>
      </c>
      <c r="F18" s="7">
        <v>54</v>
      </c>
      <c r="G18" s="7">
        <v>51</v>
      </c>
      <c r="H18" s="7">
        <v>55</v>
      </c>
      <c r="I18" s="7">
        <v>57</v>
      </c>
      <c r="J18" s="7">
        <v>55</v>
      </c>
      <c r="K18" s="7">
        <f>IF(SUM(E18:J18)=0,"",SUM(E18:J18))</f>
        <v>325</v>
      </c>
      <c r="L18" s="7">
        <v>57</v>
      </c>
      <c r="M18" s="7">
        <v>56</v>
      </c>
      <c r="N18" s="7">
        <v>59</v>
      </c>
      <c r="O18" s="7">
        <v>57</v>
      </c>
      <c r="P18" s="7">
        <v>59</v>
      </c>
      <c r="Q18" s="7">
        <v>58</v>
      </c>
      <c r="R18" s="7">
        <f>IF(SUM(L18:Q18)=0,"",SUM(L18:Q18))</f>
        <v>346</v>
      </c>
      <c r="S18" s="7">
        <f>IF(SUM(R18,K18)=0,"",SUM(R18,K18))</f>
        <v>671</v>
      </c>
      <c r="T18" s="17"/>
      <c r="U18" s="8">
        <f>IF(ISNUMBER(S18)=TRUE,RANK(S18,$S$8:$S$23),"")</f>
        <v>1</v>
      </c>
    </row>
    <row r="19" spans="2:21" ht="13.5">
      <c r="B19" s="20"/>
      <c r="C19" s="28">
        <f>IF(ISNA(VLOOKUP(C20,'氏名'!$B$2:$D$60,2,0)),"",VLOOKUP(C20,'氏名'!$B$2:$D$60,2,0))</f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3"/>
    </row>
    <row r="20" spans="2:21" ht="25.5" customHeight="1">
      <c r="B20" s="6"/>
      <c r="C20" s="29">
        <f>IF(ISNA(VLOOKUP(A20,'氏名'!$A$2:$D$60,2,0)),"",VLOOKUP(A20,'氏名'!$A$2:$D$60,2,0))</f>
      </c>
      <c r="D20" s="7">
        <f>IF(ISNA(VLOOKUP(C20,'氏名'!$B$2:$D$60,3,0)),"",VLOOKUP(C20,'氏名'!$B$2:$D$60,3,0))</f>
      </c>
      <c r="E20" s="7"/>
      <c r="F20" s="7"/>
      <c r="G20" s="7"/>
      <c r="H20" s="7"/>
      <c r="I20" s="7"/>
      <c r="J20" s="7"/>
      <c r="K20" s="7">
        <f>IF(SUM(E20:J20)=0,"",SUM(E20:J20))</f>
      </c>
      <c r="L20" s="7"/>
      <c r="M20" s="7"/>
      <c r="N20" s="7"/>
      <c r="O20" s="7"/>
      <c r="P20" s="7"/>
      <c r="Q20" s="7"/>
      <c r="R20" s="7">
        <f>IF(SUM(L20:Q20)=0,"",SUM(L20:Q20))</f>
      </c>
      <c r="S20" s="7">
        <f>IF(SUM(R20,K20)=0,"",SUM(R20,K20))</f>
      </c>
      <c r="T20" s="17"/>
      <c r="U20" s="8">
        <f>IF(ISNUMBER(S20)=TRUE,RANK(S20,$S$8:$S$23),"")</f>
      </c>
    </row>
    <row r="21" spans="2:21" ht="13.5">
      <c r="B21" s="20"/>
      <c r="C21" s="28" t="str">
        <f>IF(ISNA(VLOOKUP(C22,'氏名'!$B$2:$D$60,2,0)),"",VLOOKUP(C22,'氏名'!$B$2:$D$60,2,0))</f>
        <v>ﾐﾔｹ ｷｸｺ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3"/>
    </row>
    <row r="22" spans="1:21" ht="25.5" customHeight="1">
      <c r="A22">
        <v>131</v>
      </c>
      <c r="B22" s="6" t="s">
        <v>194</v>
      </c>
      <c r="C22" s="29" t="str">
        <f>IF(ISNA(VLOOKUP(A22,'氏名'!$A$2:$D$60,2,0)),"",VLOOKUP(A22,'氏名'!$A$2:$D$60,2,0))</f>
        <v>三宅　貴久子</v>
      </c>
      <c r="D22" s="7" t="str">
        <f>IF(ISNA(VLOOKUP(C22,'氏名'!$B$2:$D$60,3,0)),"",VLOOKUP(C22,'氏名'!$B$2:$D$60,3,0))</f>
        <v>荻野病院</v>
      </c>
      <c r="E22" s="7">
        <v>50</v>
      </c>
      <c r="F22" s="7">
        <v>50</v>
      </c>
      <c r="G22" s="7">
        <v>38</v>
      </c>
      <c r="H22" s="7">
        <v>52</v>
      </c>
      <c r="I22" s="7">
        <v>51</v>
      </c>
      <c r="J22" s="7">
        <v>53</v>
      </c>
      <c r="K22" s="7">
        <f>IF(SUM(E22:J22)=0,"",SUM(E22:J22))</f>
        <v>294</v>
      </c>
      <c r="L22" s="7">
        <v>56</v>
      </c>
      <c r="M22" s="7">
        <v>57</v>
      </c>
      <c r="N22" s="7">
        <v>57</v>
      </c>
      <c r="O22" s="7">
        <v>49</v>
      </c>
      <c r="P22" s="7">
        <v>48</v>
      </c>
      <c r="Q22" s="7">
        <v>48</v>
      </c>
      <c r="R22" s="7">
        <f>IF(SUM(L22:Q22)=0,"",SUM(L22:Q22))</f>
        <v>315</v>
      </c>
      <c r="S22" s="7">
        <f>IF(SUM(R22,K22)=0,"",SUM(R22,K22))</f>
        <v>609</v>
      </c>
      <c r="T22" s="17"/>
      <c r="U22" s="8">
        <v>1</v>
      </c>
    </row>
    <row r="23" spans="2:21" ht="13.5">
      <c r="B23" s="20"/>
      <c r="C23" s="28">
        <f>IF(ISNA(VLOOKUP(C24,'氏名'!$B$2:$D$60,2,0)),"",VLOOKUP(C24,'氏名'!$B$2:$D$60,2,0))</f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23"/>
    </row>
    <row r="24" spans="2:21" ht="25.5" customHeight="1">
      <c r="B24" s="6"/>
      <c r="C24" s="29">
        <f>IF(ISNA(VLOOKUP(A24,'氏名'!$A$2:$D$60,2,0)),"",VLOOKUP(A24,'氏名'!$A$2:$D$60,2,0))</f>
      </c>
      <c r="D24" s="7">
        <f>IF(ISNA(VLOOKUP(C24,'氏名'!$B$2:$D$60,3,0)),"",VLOOKUP(C24,'氏名'!$B$2:$D$60,3,0))</f>
      </c>
      <c r="E24" s="7"/>
      <c r="F24" s="7"/>
      <c r="G24" s="7"/>
      <c r="H24" s="7"/>
      <c r="I24" s="7"/>
      <c r="J24" s="7"/>
      <c r="K24" s="7">
        <f>IF(SUM(E24:J24)=0,"",SUM(E24:J24))</f>
      </c>
      <c r="L24" s="7"/>
      <c r="M24" s="7"/>
      <c r="N24" s="7"/>
      <c r="O24" s="7"/>
      <c r="P24" s="7"/>
      <c r="Q24" s="7"/>
      <c r="R24" s="7">
        <f>IF(SUM(L24:Q24)=0,"",SUM(L24:Q24))</f>
      </c>
      <c r="S24" s="7">
        <f>IF(SUM(R24,K24)=0,"",SUM(R24,K24))</f>
      </c>
      <c r="T24" s="17"/>
      <c r="U24" s="8">
        <f>IF(ISNUMBER(S24)=TRUE,RANK(S24,$S$8:$S$23),"")</f>
      </c>
    </row>
    <row r="25" spans="2:21" ht="13.5">
      <c r="B25" s="20"/>
      <c r="C25" s="28">
        <f>IF(ISNA(VLOOKUP(C26,'氏名'!$B$2:$D$60,2,0)),"",VLOOKUP(C26,'氏名'!$B$2:$D$60,2,0))</f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3"/>
    </row>
    <row r="26" spans="2:21" ht="25.5" customHeight="1">
      <c r="B26" s="6"/>
      <c r="C26" s="29">
        <f>IF(ISNA(VLOOKUP(A26,'氏名'!$A$2:$D$60,2,0)),"",VLOOKUP(A26,'氏名'!$A$2:$D$60,2,0))</f>
      </c>
      <c r="D26" s="7">
        <f>IF(ISNA(VLOOKUP(C26,'氏名'!$B$2:$D$60,3,0)),"",VLOOKUP(C26,'氏名'!$B$2:$D$60,3,0))</f>
      </c>
      <c r="E26" s="7"/>
      <c r="F26" s="7"/>
      <c r="G26" s="7"/>
      <c r="H26" s="7"/>
      <c r="I26" s="7"/>
      <c r="J26" s="7"/>
      <c r="K26" s="7">
        <f>IF(SUM(E26:J26)=0,"",SUM(E26:J26))</f>
      </c>
      <c r="L26" s="7"/>
      <c r="M26" s="7"/>
      <c r="N26" s="7"/>
      <c r="O26" s="7"/>
      <c r="P26" s="7"/>
      <c r="Q26" s="7"/>
      <c r="R26" s="7">
        <f>IF(SUM(L26:Q26)=0,"",SUM(L26:Q26))</f>
      </c>
      <c r="S26" s="7">
        <f>IF(SUM(R26,K26)=0,"",SUM(R26,K26))</f>
      </c>
      <c r="T26" s="17"/>
      <c r="U26" s="8">
        <f>IF(ISNUMBER(S26)=TRUE,RANK(S26,$S$8:$S$23),"")</f>
      </c>
    </row>
    <row r="27" spans="2:21" ht="13.5">
      <c r="B27" s="20"/>
      <c r="C27" s="28">
        <f>IF(ISNA(VLOOKUP(C28,'氏名'!$B$2:$D$60,2,0)),"",VLOOKUP(C28,'氏名'!$B$2:$D$60,2,0))</f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3"/>
    </row>
    <row r="28" spans="2:21" ht="25.5" customHeight="1">
      <c r="B28" s="6"/>
      <c r="C28" s="29">
        <f>IF(ISNA(VLOOKUP(A28,'氏名'!$A$2:$D$60,2,0)),"",VLOOKUP(A28,'氏名'!$A$2:$D$60,2,0))</f>
      </c>
      <c r="D28" s="7">
        <f>IF(ISNA(VLOOKUP(C28,'氏名'!$B$2:$D$60,3,0)),"",VLOOKUP(C28,'氏名'!$B$2:$D$60,3,0))</f>
      </c>
      <c r="E28" s="7"/>
      <c r="F28" s="7"/>
      <c r="G28" s="7"/>
      <c r="H28" s="7"/>
      <c r="I28" s="7"/>
      <c r="J28" s="7"/>
      <c r="K28" s="7">
        <f>IF(SUM(E28:J28)=0,"",SUM(E28:J28))</f>
      </c>
      <c r="L28" s="7"/>
      <c r="M28" s="7"/>
      <c r="N28" s="7"/>
      <c r="O28" s="7"/>
      <c r="P28" s="7"/>
      <c r="Q28" s="7"/>
      <c r="R28" s="7">
        <f>IF(SUM(L28:Q28)=0,"",SUM(L28:Q28))</f>
      </c>
      <c r="S28" s="7">
        <f>IF(SUM(R28,K28)=0,"",SUM(R28,K28))</f>
      </c>
      <c r="T28" s="17"/>
      <c r="U28" s="8">
        <f>IF(ISNUMBER(S28)=TRUE,RANK(S28,$S$8:$S$23),"")</f>
      </c>
    </row>
    <row r="29" spans="2:21" ht="13.5">
      <c r="B29" s="20"/>
      <c r="C29" s="28">
        <f>IF(ISNA(VLOOKUP(C30,'氏名'!$B$2:$D$60,2,0)),"",VLOOKUP(C30,'氏名'!$B$2:$D$60,2,0))</f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3"/>
    </row>
    <row r="30" spans="2:21" ht="25.5" customHeight="1" thickBot="1">
      <c r="B30" s="30"/>
      <c r="C30" s="35">
        <f>IF(ISNA(VLOOKUP(A30,'氏名'!$A$2:$D$60,2,0)),"",VLOOKUP(A30,'氏名'!$A$2:$D$60,2,0))</f>
      </c>
      <c r="D30" s="10">
        <f>IF(ISNA(VLOOKUP(C30,'氏名'!$B$2:$D$60,3,0)),"",VLOOKUP(C30,'氏名'!$B$2:$D$60,3,0))</f>
      </c>
      <c r="E30" s="10"/>
      <c r="F30" s="10"/>
      <c r="G30" s="10"/>
      <c r="H30" s="10"/>
      <c r="I30" s="10"/>
      <c r="J30" s="10"/>
      <c r="K30" s="10">
        <f>IF(SUM(E30:J30)=0,"",SUM(E30:J30))</f>
      </c>
      <c r="L30" s="10"/>
      <c r="M30" s="10"/>
      <c r="N30" s="10"/>
      <c r="O30" s="10"/>
      <c r="P30" s="10"/>
      <c r="Q30" s="10"/>
      <c r="R30" s="10">
        <f>IF(SUM(L30:Q30)=0,"",SUM(L30:Q30))</f>
      </c>
      <c r="S30" s="10">
        <f>IF(SUM(R30,K30)=0,"",SUM(R30,K30))</f>
      </c>
      <c r="T30" s="18"/>
      <c r="U30" s="31">
        <f>IF(ISNUMBER(S30)=TRUE,RANK(S30,$S$8:$S$23),"")</f>
      </c>
    </row>
  </sheetData>
  <mergeCells count="11">
    <mergeCell ref="N2:R2"/>
    <mergeCell ref="R5:R6"/>
    <mergeCell ref="S5:S6"/>
    <mergeCell ref="U5:U6"/>
    <mergeCell ref="L5:Q5"/>
    <mergeCell ref="T5:T6"/>
    <mergeCell ref="D5:D6"/>
    <mergeCell ref="B5:B6"/>
    <mergeCell ref="N3:R3"/>
    <mergeCell ref="K5:K6"/>
    <mergeCell ref="E5:J5"/>
  </mergeCells>
  <printOptions/>
  <pageMargins left="0.75" right="0.41" top="0.59" bottom="0.52" header="0.512" footer="0.36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26">
      <selection activeCell="D48" sqref="D48"/>
    </sheetView>
  </sheetViews>
  <sheetFormatPr defaultColWidth="9.00390625" defaultRowHeight="13.5"/>
  <cols>
    <col min="1" max="1" width="7.00390625" style="13" customWidth="1"/>
    <col min="2" max="3" width="14.625" style="13" customWidth="1"/>
    <col min="4" max="4" width="23.50390625" style="13" customWidth="1"/>
    <col min="5" max="16384" width="9.00390625" style="13" customWidth="1"/>
  </cols>
  <sheetData>
    <row r="1" spans="1:4" ht="13.5">
      <c r="A1" s="13" t="s">
        <v>84</v>
      </c>
      <c r="B1" s="13" t="s">
        <v>124</v>
      </c>
      <c r="C1" s="13" t="s">
        <v>125</v>
      </c>
      <c r="D1" s="14" t="s">
        <v>85</v>
      </c>
    </row>
    <row r="2" spans="1:4" ht="13.5">
      <c r="A2" s="13">
        <v>101</v>
      </c>
      <c r="B2" s="15" t="s">
        <v>0</v>
      </c>
      <c r="C2" s="15" t="s">
        <v>96</v>
      </c>
      <c r="D2" s="15" t="s">
        <v>1</v>
      </c>
    </row>
    <row r="3" spans="1:4" ht="13.5">
      <c r="A3" s="13">
        <v>102</v>
      </c>
      <c r="B3" s="15" t="s">
        <v>2</v>
      </c>
      <c r="C3" s="15" t="s">
        <v>97</v>
      </c>
      <c r="D3" s="15" t="s">
        <v>3</v>
      </c>
    </row>
    <row r="4" spans="1:4" ht="13.5">
      <c r="A4" s="13">
        <v>103</v>
      </c>
      <c r="B4" s="15" t="s">
        <v>4</v>
      </c>
      <c r="C4" s="15" t="s">
        <v>98</v>
      </c>
      <c r="D4" s="15" t="s">
        <v>5</v>
      </c>
    </row>
    <row r="5" spans="1:4" ht="13.5">
      <c r="A5" s="13">
        <v>104</v>
      </c>
      <c r="B5" s="15" t="s">
        <v>6</v>
      </c>
      <c r="C5" s="15" t="s">
        <v>99</v>
      </c>
      <c r="D5" s="15" t="s">
        <v>7</v>
      </c>
    </row>
    <row r="6" spans="1:4" ht="13.5">
      <c r="A6" s="13">
        <v>105</v>
      </c>
      <c r="B6" s="15" t="s">
        <v>8</v>
      </c>
      <c r="C6" s="15" t="s">
        <v>100</v>
      </c>
      <c r="D6" s="15" t="s">
        <v>9</v>
      </c>
    </row>
    <row r="7" spans="1:4" ht="13.5">
      <c r="A7" s="13">
        <v>106</v>
      </c>
      <c r="B7" s="15" t="s">
        <v>10</v>
      </c>
      <c r="C7" s="15" t="s">
        <v>101</v>
      </c>
      <c r="D7" s="15" t="s">
        <v>11</v>
      </c>
    </row>
    <row r="8" spans="1:4" ht="13.5">
      <c r="A8" s="13">
        <v>107</v>
      </c>
      <c r="B8" s="15" t="s">
        <v>12</v>
      </c>
      <c r="C8" s="15" t="s">
        <v>102</v>
      </c>
      <c r="D8" s="15" t="s">
        <v>13</v>
      </c>
    </row>
    <row r="9" spans="1:4" ht="13.5">
      <c r="A9" s="13">
        <v>108</v>
      </c>
      <c r="B9" s="15" t="s">
        <v>14</v>
      </c>
      <c r="C9" s="15" t="s">
        <v>103</v>
      </c>
      <c r="D9" s="15" t="s">
        <v>15</v>
      </c>
    </row>
    <row r="10" spans="1:4" ht="13.5">
      <c r="A10" s="13">
        <v>109</v>
      </c>
      <c r="B10" s="15" t="s">
        <v>16</v>
      </c>
      <c r="C10" s="15" t="s">
        <v>104</v>
      </c>
      <c r="D10" s="15" t="s">
        <v>17</v>
      </c>
    </row>
    <row r="11" spans="1:4" ht="13.5">
      <c r="A11" s="13">
        <v>110</v>
      </c>
      <c r="B11" s="16" t="s">
        <v>92</v>
      </c>
      <c r="C11" s="16" t="s">
        <v>105</v>
      </c>
      <c r="D11" s="16" t="s">
        <v>93</v>
      </c>
    </row>
    <row r="12" spans="1:4" ht="13.5">
      <c r="A12" s="13">
        <v>111</v>
      </c>
      <c r="B12" s="15" t="s">
        <v>94</v>
      </c>
      <c r="C12" s="15" t="s">
        <v>106</v>
      </c>
      <c r="D12" s="15" t="s">
        <v>30</v>
      </c>
    </row>
    <row r="13" spans="1:4" ht="13.5">
      <c r="A13" s="13">
        <v>112</v>
      </c>
      <c r="B13" s="15" t="s">
        <v>18</v>
      </c>
      <c r="C13" s="15" t="s">
        <v>107</v>
      </c>
      <c r="D13" s="15" t="s">
        <v>19</v>
      </c>
    </row>
    <row r="14" spans="1:4" ht="13.5">
      <c r="A14" s="13">
        <v>113</v>
      </c>
      <c r="B14" s="15" t="s">
        <v>24</v>
      </c>
      <c r="C14" s="15" t="s">
        <v>141</v>
      </c>
      <c r="D14" s="15" t="s">
        <v>25</v>
      </c>
    </row>
    <row r="15" spans="1:4" ht="13.5">
      <c r="A15" s="13">
        <v>114</v>
      </c>
      <c r="B15" s="15" t="s">
        <v>20</v>
      </c>
      <c r="C15" s="15" t="s">
        <v>108</v>
      </c>
      <c r="D15" s="15" t="s">
        <v>21</v>
      </c>
    </row>
    <row r="16" spans="1:4" ht="13.5">
      <c r="A16" s="13">
        <v>115</v>
      </c>
      <c r="B16" s="15" t="s">
        <v>22</v>
      </c>
      <c r="C16" s="15" t="s">
        <v>109</v>
      </c>
      <c r="D16" s="15" t="s">
        <v>23</v>
      </c>
    </row>
    <row r="17" spans="1:4" ht="13.5">
      <c r="A17" s="13">
        <v>116</v>
      </c>
      <c r="B17" s="15" t="s">
        <v>26</v>
      </c>
      <c r="C17" s="15" t="s">
        <v>137</v>
      </c>
      <c r="D17" s="15" t="s">
        <v>27</v>
      </c>
    </row>
    <row r="18" spans="1:4" ht="13.5">
      <c r="A18" s="13">
        <v>117</v>
      </c>
      <c r="B18" s="15" t="s">
        <v>28</v>
      </c>
      <c r="C18" s="15" t="s">
        <v>123</v>
      </c>
      <c r="D18" s="15" t="s">
        <v>29</v>
      </c>
    </row>
    <row r="19" spans="1:4" ht="13.5">
      <c r="A19" s="13">
        <v>118</v>
      </c>
      <c r="B19" s="15" t="s">
        <v>31</v>
      </c>
      <c r="C19" s="15" t="s">
        <v>114</v>
      </c>
      <c r="D19" s="15" t="s">
        <v>32</v>
      </c>
    </row>
    <row r="20" spans="1:4" ht="13.5">
      <c r="A20" s="13">
        <v>119</v>
      </c>
      <c r="B20" s="15" t="s">
        <v>33</v>
      </c>
      <c r="C20" s="15" t="s">
        <v>110</v>
      </c>
      <c r="D20" s="15" t="s">
        <v>34</v>
      </c>
    </row>
    <row r="21" spans="1:4" ht="13.5">
      <c r="A21" s="13">
        <v>120</v>
      </c>
      <c r="B21" s="13" t="s">
        <v>86</v>
      </c>
      <c r="C21" s="16" t="s">
        <v>111</v>
      </c>
      <c r="D21" s="13" t="s">
        <v>87</v>
      </c>
    </row>
    <row r="22" spans="1:4" ht="13.5">
      <c r="A22" s="13">
        <v>121</v>
      </c>
      <c r="B22" s="15" t="s">
        <v>35</v>
      </c>
      <c r="C22" s="15" t="s">
        <v>112</v>
      </c>
      <c r="D22" s="15" t="s">
        <v>29</v>
      </c>
    </row>
    <row r="23" spans="1:4" ht="13.5">
      <c r="A23" s="13">
        <v>122</v>
      </c>
      <c r="B23" s="15" t="s">
        <v>180</v>
      </c>
      <c r="C23" s="15" t="s">
        <v>181</v>
      </c>
      <c r="D23" s="15" t="s">
        <v>36</v>
      </c>
    </row>
    <row r="24" spans="1:4" ht="13.5">
      <c r="A24" s="13">
        <v>123</v>
      </c>
      <c r="B24" s="13" t="s">
        <v>88</v>
      </c>
      <c r="C24" s="16" t="s">
        <v>113</v>
      </c>
      <c r="D24" s="13" t="s">
        <v>89</v>
      </c>
    </row>
    <row r="25" spans="1:4" ht="13.5">
      <c r="A25" s="13">
        <v>124</v>
      </c>
      <c r="B25" s="13" t="s">
        <v>90</v>
      </c>
      <c r="C25" s="16" t="s">
        <v>115</v>
      </c>
      <c r="D25" s="13" t="s">
        <v>91</v>
      </c>
    </row>
    <row r="26" spans="1:4" ht="13.5">
      <c r="A26" s="13">
        <v>125</v>
      </c>
      <c r="B26" s="15" t="s">
        <v>37</v>
      </c>
      <c r="C26" s="15" t="s">
        <v>116</v>
      </c>
      <c r="D26" s="15" t="s">
        <v>38</v>
      </c>
    </row>
    <row r="27" spans="1:4" ht="13.5">
      <c r="A27" s="13">
        <v>126</v>
      </c>
      <c r="B27" s="15" t="s">
        <v>39</v>
      </c>
      <c r="C27" s="15" t="s">
        <v>117</v>
      </c>
      <c r="D27" s="15" t="s">
        <v>40</v>
      </c>
    </row>
    <row r="28" spans="1:4" ht="13.5">
      <c r="A28" s="13">
        <v>127</v>
      </c>
      <c r="B28" s="15" t="s">
        <v>41</v>
      </c>
      <c r="C28" s="15" t="s">
        <v>179</v>
      </c>
      <c r="D28" s="15" t="s">
        <v>40</v>
      </c>
    </row>
    <row r="29" spans="1:4" ht="13.5">
      <c r="A29" s="13">
        <v>128</v>
      </c>
      <c r="B29" s="15" t="s">
        <v>42</v>
      </c>
      <c r="C29" s="15" t="s">
        <v>175</v>
      </c>
      <c r="D29" s="15" t="s">
        <v>40</v>
      </c>
    </row>
    <row r="30" spans="1:4" ht="13.5">
      <c r="A30" s="13">
        <v>129</v>
      </c>
      <c r="B30" s="15" t="s">
        <v>43</v>
      </c>
      <c r="C30" s="15" t="s">
        <v>118</v>
      </c>
      <c r="D30" s="15" t="s">
        <v>44</v>
      </c>
    </row>
    <row r="31" spans="1:4" ht="13.5">
      <c r="A31" s="13">
        <v>130</v>
      </c>
      <c r="B31" s="15" t="s">
        <v>45</v>
      </c>
      <c r="C31" s="15" t="s">
        <v>119</v>
      </c>
      <c r="D31" s="15" t="s">
        <v>40</v>
      </c>
    </row>
    <row r="32" spans="1:4" ht="13.5">
      <c r="A32" s="13">
        <v>131</v>
      </c>
      <c r="B32" s="15" t="s">
        <v>46</v>
      </c>
      <c r="C32" s="15" t="s">
        <v>120</v>
      </c>
      <c r="D32" s="15" t="s">
        <v>47</v>
      </c>
    </row>
    <row r="33" spans="1:4" ht="13.5">
      <c r="A33" s="13">
        <v>132</v>
      </c>
      <c r="B33" s="15" t="s">
        <v>48</v>
      </c>
      <c r="C33" s="15" t="s">
        <v>121</v>
      </c>
      <c r="D33" s="15" t="s">
        <v>49</v>
      </c>
    </row>
    <row r="34" spans="1:4" ht="13.5">
      <c r="A34" s="13">
        <v>133</v>
      </c>
      <c r="B34" s="15" t="s">
        <v>50</v>
      </c>
      <c r="C34" s="15" t="s">
        <v>122</v>
      </c>
      <c r="D34" s="15" t="s">
        <v>40</v>
      </c>
    </row>
    <row r="35" spans="1:4" ht="13.5">
      <c r="A35" s="13">
        <v>134</v>
      </c>
      <c r="B35" s="16" t="s">
        <v>138</v>
      </c>
      <c r="C35" s="16" t="s">
        <v>139</v>
      </c>
      <c r="D35" s="16" t="s">
        <v>140</v>
      </c>
    </row>
    <row r="36" spans="1:4" ht="13.5">
      <c r="A36" s="13">
        <v>135</v>
      </c>
      <c r="B36" s="16" t="s">
        <v>146</v>
      </c>
      <c r="C36" s="16" t="s">
        <v>147</v>
      </c>
      <c r="D36" s="16" t="s">
        <v>148</v>
      </c>
    </row>
    <row r="37" spans="1:4" ht="13.5">
      <c r="A37" s="13">
        <v>136</v>
      </c>
      <c r="B37" s="16" t="s">
        <v>149</v>
      </c>
      <c r="C37" s="16" t="s">
        <v>150</v>
      </c>
      <c r="D37" s="16" t="s">
        <v>151</v>
      </c>
    </row>
    <row r="38" spans="1:4" ht="13.5">
      <c r="A38" s="13">
        <v>137</v>
      </c>
      <c r="B38" s="16" t="s">
        <v>152</v>
      </c>
      <c r="C38" s="16" t="s">
        <v>153</v>
      </c>
      <c r="D38" s="16" t="s">
        <v>154</v>
      </c>
    </row>
    <row r="39" spans="1:4" ht="13.5">
      <c r="A39" s="13">
        <v>138</v>
      </c>
      <c r="B39" s="16" t="s">
        <v>155</v>
      </c>
      <c r="C39" s="16" t="s">
        <v>156</v>
      </c>
      <c r="D39" s="16" t="s">
        <v>157</v>
      </c>
    </row>
    <row r="40" spans="1:4" ht="13.5">
      <c r="A40" s="13">
        <v>139</v>
      </c>
      <c r="B40" s="16" t="s">
        <v>176</v>
      </c>
      <c r="C40" s="16" t="s">
        <v>177</v>
      </c>
      <c r="D40" s="16" t="s">
        <v>178</v>
      </c>
    </row>
    <row r="41" spans="1:4" ht="13.5">
      <c r="A41" s="13">
        <v>140</v>
      </c>
      <c r="B41" s="16" t="s">
        <v>201</v>
      </c>
      <c r="C41" s="16" t="s">
        <v>202</v>
      </c>
      <c r="D41" s="16" t="s">
        <v>203</v>
      </c>
    </row>
    <row r="42" spans="1:4" ht="13.5">
      <c r="A42" s="13">
        <v>141</v>
      </c>
      <c r="B42" s="16" t="s">
        <v>204</v>
      </c>
      <c r="C42" s="16" t="s">
        <v>205</v>
      </c>
      <c r="D42" s="16" t="s">
        <v>206</v>
      </c>
    </row>
    <row r="43" spans="1:4" ht="13.5">
      <c r="A43" s="13">
        <v>142</v>
      </c>
      <c r="B43" s="16" t="s">
        <v>207</v>
      </c>
      <c r="C43" s="16" t="s">
        <v>208</v>
      </c>
      <c r="D43" s="16" t="s">
        <v>209</v>
      </c>
    </row>
    <row r="44" spans="1:4" ht="13.5">
      <c r="A44" s="13">
        <v>143</v>
      </c>
      <c r="B44" s="16" t="s">
        <v>210</v>
      </c>
      <c r="C44" s="16" t="s">
        <v>211</v>
      </c>
      <c r="D44" s="16" t="s">
        <v>212</v>
      </c>
    </row>
    <row r="45" spans="1:4" ht="13.5">
      <c r="A45" s="13">
        <v>144</v>
      </c>
      <c r="B45" s="16" t="s">
        <v>213</v>
      </c>
      <c r="C45" s="16" t="s">
        <v>214</v>
      </c>
      <c r="D45" s="16" t="s">
        <v>215</v>
      </c>
    </row>
    <row r="46" spans="1:4" ht="13.5">
      <c r="A46" s="13">
        <v>145</v>
      </c>
      <c r="B46" s="16" t="s">
        <v>216</v>
      </c>
      <c r="C46" s="16" t="s">
        <v>217</v>
      </c>
      <c r="D46" s="16" t="s">
        <v>218</v>
      </c>
    </row>
    <row r="47" spans="1:4" ht="13.5">
      <c r="A47" s="13">
        <v>146</v>
      </c>
      <c r="B47" s="16" t="s">
        <v>219</v>
      </c>
      <c r="C47" s="16" t="s">
        <v>220</v>
      </c>
      <c r="D47" s="16" t="s">
        <v>221</v>
      </c>
    </row>
  </sheetData>
  <dataValidations count="1">
    <dataValidation allowBlank="1" showInputMessage="1" showErrorMessage="1" imeMode="halfKatakana" sqref="C1:C65536"/>
  </dataValidations>
  <printOptions/>
  <pageMargins left="0.75" right="0.75" top="1" bottom="1" header="0.512" footer="0.512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3" sqref="A3"/>
    </sheetView>
  </sheetViews>
  <sheetFormatPr defaultColWidth="9.00390625" defaultRowHeight="19.5" customHeight="1"/>
  <cols>
    <col min="1" max="1" width="11.875" style="2" customWidth="1"/>
    <col min="2" max="2" width="32.875" style="2" customWidth="1"/>
    <col min="3" max="16384" width="19.625" style="2" customWidth="1"/>
  </cols>
  <sheetData>
    <row r="1" ht="19.5" customHeight="1" thickBot="1"/>
    <row r="2" spans="1:4" ht="19.5" customHeight="1" thickBot="1">
      <c r="A2" s="3">
        <v>37815</v>
      </c>
      <c r="B2" s="4" t="s">
        <v>53</v>
      </c>
      <c r="C2" s="4" t="s">
        <v>51</v>
      </c>
      <c r="D2" s="4" t="s">
        <v>54</v>
      </c>
    </row>
    <row r="3" spans="1:4" ht="19.5" customHeight="1" thickBot="1">
      <c r="A3" s="3">
        <v>37836</v>
      </c>
      <c r="B3" s="4" t="s">
        <v>55</v>
      </c>
      <c r="C3" s="4" t="s">
        <v>51</v>
      </c>
      <c r="D3" s="4" t="s">
        <v>52</v>
      </c>
    </row>
    <row r="4" spans="1:4" ht="19.5" customHeight="1" thickBot="1">
      <c r="A4" s="3">
        <v>37857</v>
      </c>
      <c r="B4" s="4" t="s">
        <v>56</v>
      </c>
      <c r="C4" s="4" t="s">
        <v>57</v>
      </c>
      <c r="D4" s="4" t="s">
        <v>58</v>
      </c>
    </row>
    <row r="5" spans="1:4" ht="19.5" customHeight="1" thickBot="1">
      <c r="A5" s="3">
        <v>37885</v>
      </c>
      <c r="B5" s="4" t="s">
        <v>59</v>
      </c>
      <c r="C5" s="4" t="s">
        <v>57</v>
      </c>
      <c r="D5" s="4" t="s">
        <v>58</v>
      </c>
    </row>
    <row r="6" spans="1:4" ht="19.5" customHeight="1" thickBot="1">
      <c r="A6" s="3">
        <v>37899</v>
      </c>
      <c r="B6" s="4" t="s">
        <v>60</v>
      </c>
      <c r="C6" s="4" t="s">
        <v>51</v>
      </c>
      <c r="D6" s="4" t="s">
        <v>52</v>
      </c>
    </row>
    <row r="7" spans="1:4" ht="19.5" customHeight="1" thickBot="1">
      <c r="A7" s="3">
        <v>37927</v>
      </c>
      <c r="B7" s="4" t="s">
        <v>61</v>
      </c>
      <c r="C7" s="4" t="s">
        <v>51</v>
      </c>
      <c r="D7" s="4" t="s">
        <v>58</v>
      </c>
    </row>
    <row r="8" spans="1:4" ht="19.5" customHeight="1" thickBot="1">
      <c r="A8" s="3">
        <v>37934</v>
      </c>
      <c r="B8" s="4" t="s">
        <v>62</v>
      </c>
      <c r="C8" s="4" t="s">
        <v>51</v>
      </c>
      <c r="D8" s="4" t="s">
        <v>52</v>
      </c>
    </row>
    <row r="9" spans="1:4" ht="19.5" customHeight="1" thickBot="1">
      <c r="A9" s="3">
        <v>37976</v>
      </c>
      <c r="B9" s="4" t="s">
        <v>63</v>
      </c>
      <c r="C9" s="4" t="s">
        <v>51</v>
      </c>
      <c r="D9" s="4" t="s">
        <v>52</v>
      </c>
    </row>
    <row r="10" spans="1:4" ht="19.5" customHeight="1" thickBot="1">
      <c r="A10" s="3">
        <v>37990</v>
      </c>
      <c r="B10" s="4" t="s">
        <v>64</v>
      </c>
      <c r="C10" s="4" t="s">
        <v>51</v>
      </c>
      <c r="D10" s="4" t="s">
        <v>52</v>
      </c>
    </row>
    <row r="11" spans="1:4" ht="19.5" customHeight="1" thickBot="1">
      <c r="A11" s="3">
        <v>38025</v>
      </c>
      <c r="B11" s="4" t="s">
        <v>65</v>
      </c>
      <c r="C11" s="4" t="s">
        <v>51</v>
      </c>
      <c r="D11" s="4" t="s">
        <v>52</v>
      </c>
    </row>
    <row r="12" spans="1:4" ht="19.5" customHeight="1" thickBot="1">
      <c r="A12" s="3">
        <v>38053</v>
      </c>
      <c r="B12" s="4" t="s">
        <v>66</v>
      </c>
      <c r="C12" s="4" t="s">
        <v>51</v>
      </c>
      <c r="D12" s="4" t="s">
        <v>52</v>
      </c>
    </row>
    <row r="13" spans="1:4" ht="19.5" customHeight="1" thickBot="1">
      <c r="A13" s="3">
        <v>38088</v>
      </c>
      <c r="B13" s="4" t="s">
        <v>67</v>
      </c>
      <c r="C13" s="4" t="s">
        <v>51</v>
      </c>
      <c r="D13" s="4" t="s">
        <v>52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まつやま</dc:creator>
  <cp:keywords/>
  <dc:description/>
  <cp:lastModifiedBy>まつやま</cp:lastModifiedBy>
  <cp:lastPrinted>2003-07-31T10:04:52Z</cp:lastPrinted>
  <dcterms:created xsi:type="dcterms:W3CDTF">2003-06-13T16:28:02Z</dcterms:created>
  <dcterms:modified xsi:type="dcterms:W3CDTF">2003-08-03T09:13:27Z</dcterms:modified>
  <cp:category/>
  <cp:version/>
  <cp:contentType/>
  <cp:contentStatus/>
</cp:coreProperties>
</file>